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rolljet" sheetId="1" r:id="rId1"/>
    <sheet name="noppjet uni" sheetId="2" r:id="rId2"/>
    <sheet name="TS 14" sheetId="3" r:id="rId3"/>
    <sheet name="clickjet" sheetId="4" r:id="rId4"/>
  </sheets>
  <definedNames>
    <definedName name="_xlnm.Print_Area" localSheetId="3">'clickjet'!$A$1:$M$42</definedName>
    <definedName name="_xlnm.Print_Area" localSheetId="1">'noppjet uni'!$A$1:$L$43</definedName>
    <definedName name="_xlnm.Print_Area" localSheetId="0">'rolljet'!$A$1:$M$42</definedName>
    <definedName name="_xlnm.Print_Area" localSheetId="2">'TS 14'!$A$1:$K$40</definedName>
  </definedNames>
  <calcPr fullCalcOnLoad="1"/>
</workbook>
</file>

<file path=xl/sharedStrings.xml><?xml version="1.0" encoding="utf-8"?>
<sst xmlns="http://schemas.openxmlformats.org/spreadsheetml/2006/main" count="114" uniqueCount="33">
  <si>
    <t>temperatur</t>
  </si>
  <si>
    <t>°C</t>
  </si>
  <si>
    <t>Raum-</t>
  </si>
  <si>
    <t>Verlegeabstand der Heizrohre [mm]</t>
  </si>
  <si>
    <r>
      <t>R</t>
    </r>
    <r>
      <rPr>
        <b/>
        <vertAlign val="subscript"/>
        <sz val="8"/>
        <rFont val="Symbol"/>
        <family val="1"/>
      </rPr>
      <t>l</t>
    </r>
    <r>
      <rPr>
        <b/>
        <sz val="8"/>
        <rFont val="Arial"/>
        <family val="0"/>
      </rPr>
      <t>=0,00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0"/>
      </rPr>
      <t>K/W</t>
    </r>
  </si>
  <si>
    <t>ohne Belag</t>
  </si>
  <si>
    <t>Boden-</t>
  </si>
  <si>
    <t>belag</t>
  </si>
  <si>
    <r>
      <t xml:space="preserve">Vorlauftemperatur </t>
    </r>
    <r>
      <rPr>
        <b/>
        <sz val="10"/>
        <rFont val="GreekC"/>
        <family val="0"/>
      </rPr>
      <t>Q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:</t>
    </r>
  </si>
  <si>
    <r>
      <t xml:space="preserve">Rücklauftemperatur </t>
    </r>
    <r>
      <rPr>
        <b/>
        <sz val="10"/>
        <rFont val="GreekC"/>
        <family val="0"/>
      </rPr>
      <t>Q</t>
    </r>
    <r>
      <rPr>
        <b/>
        <vertAlign val="subscript"/>
        <sz val="10"/>
        <rFont val="Arial"/>
        <family val="2"/>
      </rPr>
      <t xml:space="preserve">R </t>
    </r>
    <r>
      <rPr>
        <b/>
        <sz val="10"/>
        <rFont val="Arial"/>
        <family val="2"/>
      </rPr>
      <t>:</t>
    </r>
  </si>
  <si>
    <r>
      <t>Q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 xml:space="preserve"> [°C]</t>
    </r>
  </si>
  <si>
    <r>
      <t>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K/W]</t>
    </r>
  </si>
  <si>
    <r>
      <t>R</t>
    </r>
    <r>
      <rPr>
        <b/>
        <vertAlign val="subscript"/>
        <sz val="8"/>
        <rFont val="Symbol"/>
        <family val="1"/>
      </rPr>
      <t>l</t>
    </r>
    <r>
      <rPr>
        <b/>
        <sz val="8"/>
        <rFont val="Arial"/>
        <family val="0"/>
      </rPr>
      <t>=0,05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0"/>
      </rPr>
      <t>K/W</t>
    </r>
  </si>
  <si>
    <r>
      <t>R</t>
    </r>
    <r>
      <rPr>
        <b/>
        <vertAlign val="subscript"/>
        <sz val="8"/>
        <rFont val="Symbol"/>
        <family val="1"/>
      </rPr>
      <t>l</t>
    </r>
    <r>
      <rPr>
        <b/>
        <sz val="8"/>
        <rFont val="Arial"/>
        <family val="0"/>
      </rPr>
      <t>=0,10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0"/>
      </rPr>
      <t>K/W</t>
    </r>
  </si>
  <si>
    <r>
      <t>R</t>
    </r>
    <r>
      <rPr>
        <b/>
        <vertAlign val="subscript"/>
        <sz val="8"/>
        <rFont val="Symbol"/>
        <family val="1"/>
      </rPr>
      <t>l</t>
    </r>
    <r>
      <rPr>
        <b/>
        <sz val="8"/>
        <rFont val="Arial"/>
        <family val="0"/>
      </rPr>
      <t>=0,15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0"/>
      </rPr>
      <t>K/W</t>
    </r>
  </si>
  <si>
    <t>R0,00</t>
  </si>
  <si>
    <t>R0,05</t>
  </si>
  <si>
    <t>R0,1</t>
  </si>
  <si>
    <t>R0,15</t>
  </si>
  <si>
    <r>
      <t>Wärmeleistung q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</si>
  <si>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Wärmeleistung Purmo Fußbodenheizung gemäß DIN EN 1264</t>
  </si>
  <si>
    <t>System rolljet/ faltjet</t>
  </si>
  <si>
    <t>Wärmeleistungen bei der, gemäß DIN EN 1264, die maximale Oberflächentemperatur für Aufenthaltszonen von 29°C überschritten wird werden rot dargestellt. Ferner werden Wärmeleistungen für Randzonen mit Oberflächentemperaturen über 35°C nicht dargestellt!!</t>
  </si>
  <si>
    <t>Fliesen</t>
  </si>
  <si>
    <t>Teppich</t>
  </si>
  <si>
    <t>Parkett</t>
  </si>
  <si>
    <t>Bitte gewünschte Systemtemperaturen eingeben!!</t>
  </si>
  <si>
    <t>System noppjet uni</t>
  </si>
  <si>
    <t>System TS 14</t>
  </si>
  <si>
    <t>Zementestrich CT                  45 mm</t>
  </si>
  <si>
    <t>Fermacell Trockenestrich 25mm</t>
  </si>
  <si>
    <t>Wärmeleistungen bei der, gemäß DIN EN 1264, die maximale Oberflächentemperatur für Aufenthaltszonen von 29°C überschritten wird werden rot dargestellt. Ferner werden Wärmeleistungen für Randzonen mit Oberflächentemperaturen über 35°C nicht dargestellt!! Bei Verwendung von Fermacell Trockenestrichelementen darf die Vorlauftemperatur 50°C nicht überschreiten.</t>
  </si>
  <si>
    <t>System clickjet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</si>
</sst>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vertAlign val="subscript"/>
      <sz val="8"/>
      <name val="Symbol"/>
      <family val="1"/>
    </font>
    <font>
      <b/>
      <vertAlign val="superscript"/>
      <sz val="8"/>
      <name val="Arial"/>
      <family val="2"/>
    </font>
    <font>
      <b/>
      <sz val="10"/>
      <name val="GreekC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/>
      <protection hidden="1"/>
    </xf>
    <xf numFmtId="1" fontId="0" fillId="0" borderId="9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/>
      <protection hidden="1"/>
    </xf>
    <xf numFmtId="1" fontId="0" fillId="0" borderId="5" xfId="0" applyNumberFormat="1" applyBorder="1" applyAlignment="1" applyProtection="1">
      <alignment/>
      <protection hidden="1"/>
    </xf>
    <xf numFmtId="1" fontId="0" fillId="0" borderId="13" xfId="0" applyNumberFormat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/>
      <protection hidden="1"/>
    </xf>
    <xf numFmtId="1" fontId="0" fillId="0" borderId="16" xfId="0" applyNumberFormat="1" applyBorder="1" applyAlignment="1" applyProtection="1">
      <alignment/>
      <protection hidden="1"/>
    </xf>
    <xf numFmtId="1" fontId="0" fillId="0" borderId="17" xfId="0" applyNumberFormat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" fillId="3" borderId="20" xfId="0" applyFont="1" applyFill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 vertical="top" wrapText="1"/>
      <protection hidden="1"/>
    </xf>
    <xf numFmtId="0" fontId="5" fillId="2" borderId="21" xfId="0" applyFont="1" applyFill="1" applyBorder="1" applyAlignment="1" applyProtection="1">
      <alignment horizontal="center" vertical="center" textRotation="90" wrapText="1"/>
      <protection hidden="1"/>
    </xf>
    <xf numFmtId="0" fontId="5" fillId="2" borderId="22" xfId="0" applyFont="1" applyFill="1" applyBorder="1" applyAlignment="1" applyProtection="1">
      <alignment horizontal="center" vertical="center" textRotation="90" wrapText="1"/>
      <protection hidden="1"/>
    </xf>
    <xf numFmtId="0" fontId="5" fillId="2" borderId="23" xfId="0" applyFont="1" applyFill="1" applyBorder="1" applyAlignment="1" applyProtection="1">
      <alignment horizontal="center" vertical="center" textRotation="90" wrapText="1"/>
      <protection hidden="1"/>
    </xf>
    <xf numFmtId="0" fontId="5" fillId="2" borderId="26" xfId="0" applyFont="1" applyFill="1" applyBorder="1" applyAlignment="1" applyProtection="1">
      <alignment horizontal="center" vertical="center" textRotation="90" wrapText="1"/>
      <protection hidden="1"/>
    </xf>
    <xf numFmtId="0" fontId="5" fillId="2" borderId="27" xfId="0" applyFont="1" applyFill="1" applyBorder="1" applyAlignment="1" applyProtection="1">
      <alignment horizontal="center" vertical="center" textRotation="90" wrapText="1"/>
      <protection hidden="1"/>
    </xf>
    <xf numFmtId="0" fontId="5" fillId="2" borderId="28" xfId="0" applyFont="1" applyFill="1" applyBorder="1" applyAlignment="1" applyProtection="1">
      <alignment horizontal="center" vertical="center" textRotation="90" wrapText="1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2" borderId="24" xfId="0" applyFont="1" applyFill="1" applyBorder="1" applyAlignment="1" applyProtection="1">
      <alignment horizontal="center" vertical="center" textRotation="90" wrapText="1"/>
      <protection hidden="1"/>
    </xf>
    <xf numFmtId="0" fontId="5" fillId="2" borderId="40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5" fillId="2" borderId="41" xfId="0" applyFont="1" applyFill="1" applyBorder="1" applyAlignment="1" applyProtection="1">
      <alignment horizontal="center" vertical="center" textRotation="90" wrapText="1"/>
      <protection hidden="1"/>
    </xf>
    <xf numFmtId="0" fontId="5" fillId="2" borderId="42" xfId="0" applyFont="1" applyFill="1" applyBorder="1" applyAlignment="1" applyProtection="1">
      <alignment horizontal="center" vertical="center" textRotation="90" wrapText="1"/>
      <protection hidden="1"/>
    </xf>
    <xf numFmtId="0" fontId="5" fillId="2" borderId="43" xfId="0" applyFont="1" applyFill="1" applyBorder="1" applyAlignment="1" applyProtection="1">
      <alignment horizontal="center" vertical="center" textRotation="90" wrapText="1"/>
      <protection hidden="1"/>
    </xf>
    <xf numFmtId="0" fontId="5" fillId="2" borderId="44" xfId="0" applyFont="1" applyFill="1" applyBorder="1" applyAlignment="1" applyProtection="1">
      <alignment horizontal="center" vertical="center" textRotation="90" wrapText="1"/>
      <protection hidden="1"/>
    </xf>
    <xf numFmtId="0" fontId="5" fillId="2" borderId="45" xfId="0" applyFont="1" applyFill="1" applyBorder="1" applyAlignment="1" applyProtection="1">
      <alignment horizontal="center" vertical="center" textRotation="90" wrapText="1"/>
      <protection hidden="1"/>
    </xf>
    <xf numFmtId="0" fontId="5" fillId="2" borderId="46" xfId="0" applyFont="1" applyFill="1" applyBorder="1" applyAlignment="1" applyProtection="1">
      <alignment horizontal="center" vertical="center" textRotation="90" wrapTex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1" fillId="2" borderId="44" xfId="0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5" xfId="0" applyFont="1" applyFill="1" applyBorder="1" applyAlignment="1" applyProtection="1">
      <alignment horizontal="center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46" xfId="0" applyFont="1" applyFill="1" applyBorder="1" applyAlignment="1" applyProtection="1">
      <alignment horizontal="center"/>
      <protection hidden="1"/>
    </xf>
    <xf numFmtId="0" fontId="1" fillId="2" borderId="47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9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50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5" fillId="2" borderId="50" xfId="0" applyFont="1" applyFill="1" applyBorder="1" applyAlignment="1" applyProtection="1">
      <alignment horizontal="center" vertical="center" textRotation="90" wrapText="1"/>
      <protection hidden="1"/>
    </xf>
    <xf numFmtId="0" fontId="5" fillId="2" borderId="51" xfId="0" applyFont="1" applyFill="1" applyBorder="1" applyAlignment="1" applyProtection="1">
      <alignment horizontal="center" vertical="center" textRotation="90" wrapText="1"/>
      <protection hidden="1"/>
    </xf>
    <xf numFmtId="0" fontId="5" fillId="2" borderId="52" xfId="0" applyFont="1" applyFill="1" applyBorder="1" applyAlignment="1" applyProtection="1">
      <alignment horizontal="center" vertical="center" textRotation="90" wrapText="1"/>
      <protection hidden="1"/>
    </xf>
    <xf numFmtId="0" fontId="1" fillId="2" borderId="43" xfId="0" applyFont="1" applyFill="1" applyBorder="1" applyAlignment="1" applyProtection="1">
      <alignment horizontal="center" vertical="top" wrapText="1"/>
      <protection hidden="1"/>
    </xf>
    <xf numFmtId="0" fontId="1" fillId="2" borderId="53" xfId="0" applyFont="1" applyFill="1" applyBorder="1" applyAlignment="1" applyProtection="1">
      <alignment horizontal="center" vertical="top" wrapText="1"/>
      <protection hidden="1"/>
    </xf>
    <xf numFmtId="0" fontId="1" fillId="2" borderId="46" xfId="0" applyFont="1" applyFill="1" applyBorder="1" applyAlignment="1" applyProtection="1">
      <alignment horizontal="center" vertical="top" wrapText="1"/>
      <protection hidden="1"/>
    </xf>
    <xf numFmtId="0" fontId="5" fillId="2" borderId="54" xfId="0" applyFont="1" applyFill="1" applyBorder="1" applyAlignment="1" applyProtection="1">
      <alignment horizontal="center" vertical="center" textRotation="90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6</xdr:col>
      <xdr:colOff>0</xdr:colOff>
      <xdr:row>2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4"/>
  <sheetViews>
    <sheetView showGridLines="0" tabSelected="1" workbookViewId="0" topLeftCell="A1">
      <selection activeCell="E25" sqref="E25"/>
    </sheetView>
  </sheetViews>
  <sheetFormatPr defaultColWidth="11.421875" defaultRowHeight="12.75"/>
  <cols>
    <col min="1" max="1" width="10.7109375" style="1" customWidth="1"/>
    <col min="2" max="11" width="5.7109375" style="1" customWidth="1"/>
    <col min="12" max="13" width="4.7109375" style="1" customWidth="1"/>
    <col min="14" max="16384" width="11.421875" style="1" customWidth="1"/>
  </cols>
  <sheetData>
    <row r="1" ht="12.75"/>
    <row r="2" ht="11.25" customHeight="1"/>
    <row r="3" ht="3" customHeight="1"/>
    <row r="4" ht="15.75">
      <c r="A4" s="2" t="s">
        <v>20</v>
      </c>
    </row>
    <row r="5" ht="15.75">
      <c r="A5" s="2" t="s">
        <v>21</v>
      </c>
    </row>
    <row r="6" spans="1:5" ht="15" customHeight="1">
      <c r="A6" s="2"/>
      <c r="E6" s="3" t="s">
        <v>26</v>
      </c>
    </row>
    <row r="7" spans="1:7" ht="14.25">
      <c r="A7" s="57" t="s">
        <v>8</v>
      </c>
      <c r="B7" s="57"/>
      <c r="C7" s="57"/>
      <c r="D7" s="57"/>
      <c r="E7" s="30">
        <v>45</v>
      </c>
      <c r="F7" s="4" t="s">
        <v>1</v>
      </c>
      <c r="G7" s="5" t="str">
        <f>IF(E7&gt;=60,"Vorlauftemperatur zu hoch!!!"," ")</f>
        <v> </v>
      </c>
    </row>
    <row r="8" spans="1:14" ht="14.25">
      <c r="A8" s="57" t="s">
        <v>9</v>
      </c>
      <c r="B8" s="57"/>
      <c r="C8" s="57"/>
      <c r="D8" s="57"/>
      <c r="E8" s="30">
        <v>35</v>
      </c>
      <c r="F8" s="4" t="s">
        <v>1</v>
      </c>
      <c r="G8" s="5" t="str">
        <f>IF(E8&gt;=E7,"Rücklauftemperatur zu hoch!!!"," ")</f>
        <v> </v>
      </c>
      <c r="H8" s="6"/>
      <c r="I8" s="6"/>
      <c r="J8" s="6"/>
      <c r="K8" s="6"/>
      <c r="L8" s="6"/>
      <c r="M8" s="6"/>
      <c r="N8" s="6"/>
    </row>
    <row r="9" spans="1:7" ht="6.75" customHeight="1">
      <c r="A9" s="4"/>
      <c r="E9" s="4"/>
      <c r="G9" s="7" t="str">
        <f>IF((E7-E8)&lt;=3,"Bitte eine Spreizung &gt; 3 K wählen!!"," ")</f>
        <v> </v>
      </c>
    </row>
    <row r="10" spans="1:11" ht="12.75" hidden="1">
      <c r="A10" s="1" t="s">
        <v>15</v>
      </c>
      <c r="B10" s="1">
        <v>3.67</v>
      </c>
      <c r="C10" s="1">
        <v>4.21</v>
      </c>
      <c r="D10" s="1">
        <v>4.51</v>
      </c>
      <c r="E10" s="1">
        <v>4.86</v>
      </c>
      <c r="F10" s="1">
        <v>5.22</v>
      </c>
      <c r="G10" s="1">
        <v>5.6</v>
      </c>
      <c r="H10" s="1">
        <v>6.01</v>
      </c>
      <c r="I10" s="1">
        <v>6.47</v>
      </c>
      <c r="J10" s="1">
        <v>6.99</v>
      </c>
      <c r="K10" s="1">
        <v>7.52</v>
      </c>
    </row>
    <row r="11" spans="1:11" ht="12.75" hidden="1">
      <c r="A11" s="1" t="s">
        <v>16</v>
      </c>
      <c r="B11" s="1">
        <v>2.95</v>
      </c>
      <c r="C11" s="1">
        <v>3.31</v>
      </c>
      <c r="D11" s="1">
        <v>3.52</v>
      </c>
      <c r="E11" s="1">
        <v>3.72</v>
      </c>
      <c r="F11" s="1">
        <v>3.96</v>
      </c>
      <c r="G11" s="1">
        <v>4.21</v>
      </c>
      <c r="H11" s="1">
        <v>4.47</v>
      </c>
      <c r="I11" s="1">
        <v>4.75</v>
      </c>
      <c r="J11" s="1">
        <v>5.05</v>
      </c>
      <c r="K11" s="1">
        <v>5.38</v>
      </c>
    </row>
    <row r="12" spans="1:11" ht="12.75" hidden="1">
      <c r="A12" s="1" t="s">
        <v>17</v>
      </c>
      <c r="B12" s="1">
        <v>2.51</v>
      </c>
      <c r="C12" s="1">
        <v>2.77</v>
      </c>
      <c r="D12" s="1">
        <v>2.91</v>
      </c>
      <c r="E12" s="1">
        <v>3.07</v>
      </c>
      <c r="F12" s="1">
        <v>3.22</v>
      </c>
      <c r="G12" s="1">
        <v>3.39</v>
      </c>
      <c r="H12" s="1">
        <v>3.56</v>
      </c>
      <c r="I12" s="1">
        <v>3.75</v>
      </c>
      <c r="J12" s="1">
        <v>3.96</v>
      </c>
      <c r="K12" s="1">
        <v>4.17</v>
      </c>
    </row>
    <row r="13" spans="1:11" ht="12.75" hidden="1">
      <c r="A13" s="1" t="s">
        <v>18</v>
      </c>
      <c r="B13" s="1">
        <v>2.19</v>
      </c>
      <c r="C13" s="1">
        <v>2.39</v>
      </c>
      <c r="D13" s="1">
        <v>2.49</v>
      </c>
      <c r="E13" s="1">
        <v>2.61</v>
      </c>
      <c r="F13" s="1">
        <v>2.73</v>
      </c>
      <c r="G13" s="1">
        <v>2.85</v>
      </c>
      <c r="H13" s="1">
        <v>2.98</v>
      </c>
      <c r="I13" s="1">
        <v>3.11</v>
      </c>
      <c r="J13" s="1">
        <v>3.26</v>
      </c>
      <c r="K13" s="1">
        <v>3.4</v>
      </c>
    </row>
    <row r="14" ht="0.75" customHeight="1"/>
    <row r="15" spans="1:13" s="9" customFormat="1" ht="14.25">
      <c r="A15" s="8" t="s">
        <v>2</v>
      </c>
      <c r="B15" s="54" t="s">
        <v>19</v>
      </c>
      <c r="C15" s="55"/>
      <c r="D15" s="55"/>
      <c r="E15" s="55"/>
      <c r="F15" s="55"/>
      <c r="G15" s="55"/>
      <c r="H15" s="55"/>
      <c r="I15" s="55"/>
      <c r="J15" s="55"/>
      <c r="K15" s="56"/>
      <c r="L15" s="45" t="s">
        <v>6</v>
      </c>
      <c r="M15" s="46"/>
    </row>
    <row r="16" spans="1:13" s="9" customFormat="1" ht="12.75">
      <c r="A16" s="10" t="s">
        <v>0</v>
      </c>
      <c r="B16" s="51" t="s">
        <v>3</v>
      </c>
      <c r="C16" s="52"/>
      <c r="D16" s="52"/>
      <c r="E16" s="52"/>
      <c r="F16" s="52"/>
      <c r="G16" s="52"/>
      <c r="H16" s="52"/>
      <c r="I16" s="52"/>
      <c r="J16" s="52"/>
      <c r="K16" s="53"/>
      <c r="L16" s="47" t="s">
        <v>7</v>
      </c>
      <c r="M16" s="48"/>
    </row>
    <row r="17" spans="1:13" s="9" customFormat="1" ht="15">
      <c r="A17" s="11" t="s">
        <v>10</v>
      </c>
      <c r="B17" s="12">
        <v>300</v>
      </c>
      <c r="C17" s="13">
        <v>250</v>
      </c>
      <c r="D17" s="13">
        <v>225</v>
      </c>
      <c r="E17" s="13">
        <v>200</v>
      </c>
      <c r="F17" s="13">
        <v>175</v>
      </c>
      <c r="G17" s="13">
        <v>150</v>
      </c>
      <c r="H17" s="13">
        <v>125</v>
      </c>
      <c r="I17" s="13">
        <v>100</v>
      </c>
      <c r="J17" s="13">
        <v>75</v>
      </c>
      <c r="K17" s="14">
        <v>50</v>
      </c>
      <c r="L17" s="49" t="s">
        <v>11</v>
      </c>
      <c r="M17" s="50"/>
    </row>
    <row r="18" spans="1:13" ht="12.75">
      <c r="A18" s="15">
        <v>15</v>
      </c>
      <c r="B18" s="16">
        <f aca="true" t="shared" si="0" ref="B18:K22">B$10*(($E$7-$E$8)/(LN(($E$7-$A18)/($E$8-$A18))))</f>
        <v>90.51333706921504</v>
      </c>
      <c r="C18" s="17">
        <f t="shared" si="0"/>
        <v>103.83137576604778</v>
      </c>
      <c r="D18" s="17">
        <f t="shared" si="0"/>
        <v>111.23028615317708</v>
      </c>
      <c r="E18" s="17">
        <f t="shared" si="0"/>
        <v>119.8623482714946</v>
      </c>
      <c r="F18" s="17">
        <f t="shared" si="0"/>
        <v>128.74104073604974</v>
      </c>
      <c r="G18" s="17">
        <f t="shared" si="0"/>
        <v>138.11299389308016</v>
      </c>
      <c r="H18" s="17">
        <f t="shared" si="0"/>
        <v>148.22483808882356</v>
      </c>
      <c r="I18" s="17">
        <f t="shared" si="0"/>
        <v>159.56983401575513</v>
      </c>
      <c r="J18" s="17">
        <f t="shared" si="0"/>
        <v>172.3946120201126</v>
      </c>
      <c r="K18" s="18">
        <f t="shared" si="0"/>
        <v>185.46602037070767</v>
      </c>
      <c r="L18" s="39" t="s">
        <v>4</v>
      </c>
      <c r="M18" s="42" t="s">
        <v>5</v>
      </c>
    </row>
    <row r="19" spans="1:13" ht="12.75">
      <c r="A19" s="19">
        <v>18</v>
      </c>
      <c r="B19" s="20">
        <f t="shared" si="0"/>
        <v>79.3301642887847</v>
      </c>
      <c r="C19" s="21">
        <f t="shared" si="0"/>
        <v>91.00272252201188</v>
      </c>
      <c r="D19" s="21">
        <f t="shared" si="0"/>
        <v>97.48747709602698</v>
      </c>
      <c r="E19" s="21">
        <f t="shared" si="0"/>
        <v>105.0530240990446</v>
      </c>
      <c r="F19" s="21">
        <f t="shared" si="0"/>
        <v>112.83472958786271</v>
      </c>
      <c r="G19" s="21">
        <f t="shared" si="0"/>
        <v>121.04875204828184</v>
      </c>
      <c r="H19" s="21">
        <f t="shared" si="0"/>
        <v>129.91124996610247</v>
      </c>
      <c r="I19" s="21">
        <f t="shared" si="0"/>
        <v>139.85454031292562</v>
      </c>
      <c r="J19" s="21">
        <f t="shared" si="0"/>
        <v>151.0947815745518</v>
      </c>
      <c r="K19" s="22">
        <f t="shared" si="0"/>
        <v>162.55118132197848</v>
      </c>
      <c r="L19" s="40"/>
      <c r="M19" s="43"/>
    </row>
    <row r="20" spans="1:13" ht="12.75">
      <c r="A20" s="19">
        <v>20</v>
      </c>
      <c r="B20" s="20">
        <f t="shared" si="0"/>
        <v>71.84447743524368</v>
      </c>
      <c r="C20" s="21">
        <f t="shared" si="0"/>
        <v>82.41559945568825</v>
      </c>
      <c r="D20" s="21">
        <f t="shared" si="0"/>
        <v>88.2884450226019</v>
      </c>
      <c r="E20" s="21">
        <f t="shared" si="0"/>
        <v>95.14009818400118</v>
      </c>
      <c r="F20" s="21">
        <f t="shared" si="0"/>
        <v>102.18751286429755</v>
      </c>
      <c r="G20" s="21">
        <f t="shared" si="0"/>
        <v>109.62645058238817</v>
      </c>
      <c r="H20" s="21">
        <f t="shared" si="0"/>
        <v>117.65267285717017</v>
      </c>
      <c r="I20" s="21">
        <f t="shared" si="0"/>
        <v>126.65770272643778</v>
      </c>
      <c r="J20" s="21">
        <f t="shared" si="0"/>
        <v>136.8373017090881</v>
      </c>
      <c r="K20" s="22">
        <f t="shared" si="0"/>
        <v>147.21266221063556</v>
      </c>
      <c r="L20" s="40"/>
      <c r="M20" s="43"/>
    </row>
    <row r="21" spans="1:13" ht="12.75">
      <c r="A21" s="19">
        <v>22</v>
      </c>
      <c r="B21" s="20">
        <f t="shared" si="0"/>
        <v>64.32447765556944</v>
      </c>
      <c r="C21" s="21">
        <f t="shared" si="0"/>
        <v>73.78911469480855</v>
      </c>
      <c r="D21" s="21">
        <f t="shared" si="0"/>
        <v>79.04724638327471</v>
      </c>
      <c r="E21" s="21">
        <f t="shared" si="0"/>
        <v>85.18173335315191</v>
      </c>
      <c r="F21" s="21">
        <f t="shared" si="0"/>
        <v>91.4914913793113</v>
      </c>
      <c r="G21" s="21">
        <f t="shared" si="0"/>
        <v>98.15179151803511</v>
      </c>
      <c r="H21" s="21">
        <f t="shared" si="0"/>
        <v>105.33790482560555</v>
      </c>
      <c r="I21" s="21">
        <f t="shared" si="0"/>
        <v>113.400373414587</v>
      </c>
      <c r="J21" s="21">
        <f t="shared" si="0"/>
        <v>122.5144683412617</v>
      </c>
      <c r="K21" s="22">
        <f t="shared" si="0"/>
        <v>131.80383432421857</v>
      </c>
      <c r="L21" s="40"/>
      <c r="M21" s="43"/>
    </row>
    <row r="22" spans="1:13" ht="12.75">
      <c r="A22" s="23">
        <v>24</v>
      </c>
      <c r="B22" s="24">
        <f t="shared" si="0"/>
        <v>56.75604427205548</v>
      </c>
      <c r="C22" s="25">
        <f t="shared" si="0"/>
        <v>65.10706985976937</v>
      </c>
      <c r="D22" s="25">
        <f t="shared" si="0"/>
        <v>69.74652851961042</v>
      </c>
      <c r="E22" s="25">
        <f t="shared" si="0"/>
        <v>75.15923028942498</v>
      </c>
      <c r="F22" s="25">
        <f t="shared" si="0"/>
        <v>80.72658068123422</v>
      </c>
      <c r="G22" s="25">
        <f t="shared" si="0"/>
        <v>86.60322831703289</v>
      </c>
      <c r="H22" s="25">
        <f t="shared" si="0"/>
        <v>92.94382181881565</v>
      </c>
      <c r="I22" s="25">
        <f t="shared" si="0"/>
        <v>100.05765843057193</v>
      </c>
      <c r="J22" s="25">
        <f t="shared" si="0"/>
        <v>108.09938677429642</v>
      </c>
      <c r="K22" s="26">
        <f t="shared" si="0"/>
        <v>116.29576374001559</v>
      </c>
      <c r="L22" s="41"/>
      <c r="M22" s="44"/>
    </row>
    <row r="23" spans="1:13" ht="12.75">
      <c r="A23" s="27">
        <v>15</v>
      </c>
      <c r="B23" s="16">
        <f>B$11*(($E$7-$E$8)/(LN(($E$7-$A23)/($E$8-$A23))))</f>
        <v>72.75595214010474</v>
      </c>
      <c r="C23" s="17">
        <f aca="true" t="shared" si="1" ref="C23:K27">C$11*(($E$7-$E$8)/(LN(($E$7-$A23)/($E$8-$A23))))</f>
        <v>81.6346446046599</v>
      </c>
      <c r="D23" s="17">
        <f t="shared" si="1"/>
        <v>86.8138818756504</v>
      </c>
      <c r="E23" s="17">
        <f t="shared" si="1"/>
        <v>91.74648880040327</v>
      </c>
      <c r="F23" s="17">
        <f t="shared" si="1"/>
        <v>97.6656171101067</v>
      </c>
      <c r="G23" s="17">
        <f t="shared" si="1"/>
        <v>103.83137576604778</v>
      </c>
      <c r="H23" s="17">
        <f t="shared" si="1"/>
        <v>110.2437647682265</v>
      </c>
      <c r="I23" s="17">
        <f t="shared" si="1"/>
        <v>117.14941446288051</v>
      </c>
      <c r="J23" s="17">
        <f t="shared" si="1"/>
        <v>124.5483248500098</v>
      </c>
      <c r="K23" s="18">
        <f t="shared" si="1"/>
        <v>132.68712627585202</v>
      </c>
      <c r="L23" s="39" t="s">
        <v>12</v>
      </c>
      <c r="M23" s="42" t="s">
        <v>23</v>
      </c>
    </row>
    <row r="24" spans="1:13" ht="12.75">
      <c r="A24" s="19">
        <v>18</v>
      </c>
      <c r="B24" s="20">
        <f>B$11*(($E$7-$E$8)/(LN(($E$7-$A24)/($E$8-$A24))))</f>
        <v>63.76675331114848</v>
      </c>
      <c r="C24" s="21">
        <f t="shared" si="1"/>
        <v>71.5484587999666</v>
      </c>
      <c r="D24" s="21">
        <f t="shared" si="1"/>
        <v>76.08778700177716</v>
      </c>
      <c r="E24" s="21">
        <f t="shared" si="1"/>
        <v>80.41095671778723</v>
      </c>
      <c r="F24" s="21">
        <f t="shared" si="1"/>
        <v>85.59876037699931</v>
      </c>
      <c r="G24" s="21">
        <f t="shared" si="1"/>
        <v>91.00272252201188</v>
      </c>
      <c r="H24" s="21">
        <f t="shared" si="1"/>
        <v>96.62284315282497</v>
      </c>
      <c r="I24" s="21">
        <f t="shared" si="1"/>
        <v>102.67528075523906</v>
      </c>
      <c r="J24" s="21">
        <f t="shared" si="1"/>
        <v>109.16003532925416</v>
      </c>
      <c r="K24" s="22">
        <f t="shared" si="1"/>
        <v>116.29326536067077</v>
      </c>
      <c r="L24" s="40"/>
      <c r="M24" s="43"/>
    </row>
    <row r="25" spans="1:13" ht="12.75">
      <c r="A25" s="19">
        <v>20</v>
      </c>
      <c r="B25" s="20">
        <f>B$11*(($E$7-$E$8)/(LN(($E$7-$A25)/($E$8-$A25))))</f>
        <v>57.74964807465092</v>
      </c>
      <c r="C25" s="21">
        <f t="shared" si="1"/>
        <v>64.7970627549473</v>
      </c>
      <c r="D25" s="21">
        <f t="shared" si="1"/>
        <v>68.90805465178686</v>
      </c>
      <c r="E25" s="21">
        <f t="shared" si="1"/>
        <v>72.82328502972929</v>
      </c>
      <c r="F25" s="21">
        <f t="shared" si="1"/>
        <v>77.52156148326021</v>
      </c>
      <c r="G25" s="21">
        <f t="shared" si="1"/>
        <v>82.41559945568825</v>
      </c>
      <c r="H25" s="21">
        <f t="shared" si="1"/>
        <v>87.50539894701342</v>
      </c>
      <c r="I25" s="21">
        <f t="shared" si="1"/>
        <v>92.98672147613283</v>
      </c>
      <c r="J25" s="21">
        <f t="shared" si="1"/>
        <v>98.85956704304648</v>
      </c>
      <c r="K25" s="22">
        <f t="shared" si="1"/>
        <v>105.31969716665151</v>
      </c>
      <c r="L25" s="40"/>
      <c r="M25" s="43"/>
    </row>
    <row r="26" spans="1:13" ht="12.75">
      <c r="A26" s="19">
        <v>22</v>
      </c>
      <c r="B26" s="20">
        <f>B$11*(($E$7-$E$8)/(LN(($E$7-$A26)/($E$8-$A26))))</f>
        <v>51.704961603250645</v>
      </c>
      <c r="C26" s="21">
        <f t="shared" si="1"/>
        <v>58.014719629410045</v>
      </c>
      <c r="D26" s="21">
        <f t="shared" si="1"/>
        <v>61.69541181133636</v>
      </c>
      <c r="E26" s="21">
        <f t="shared" si="1"/>
        <v>65.20083293698048</v>
      </c>
      <c r="F26" s="21">
        <f t="shared" si="1"/>
        <v>69.4073382877534</v>
      </c>
      <c r="G26" s="21">
        <f t="shared" si="1"/>
        <v>73.78911469480855</v>
      </c>
      <c r="H26" s="21">
        <f t="shared" si="1"/>
        <v>78.34616215814589</v>
      </c>
      <c r="I26" s="21">
        <f t="shared" si="1"/>
        <v>83.25375173404764</v>
      </c>
      <c r="J26" s="21">
        <f t="shared" si="1"/>
        <v>88.5118834225138</v>
      </c>
      <c r="K26" s="22">
        <f t="shared" si="1"/>
        <v>94.2958282798266</v>
      </c>
      <c r="L26" s="40"/>
      <c r="M26" s="43"/>
    </row>
    <row r="27" spans="1:13" ht="12.75">
      <c r="A27" s="28">
        <v>24</v>
      </c>
      <c r="B27" s="24">
        <f>B$11*(($E$7-$E$8)/(LN(($E$7-$A27)/($E$8-$A27))))</f>
        <v>45.62134348843697</v>
      </c>
      <c r="C27" s="25">
        <f t="shared" si="1"/>
        <v>51.18869388024623</v>
      </c>
      <c r="D27" s="25">
        <f t="shared" si="1"/>
        <v>54.43631494213496</v>
      </c>
      <c r="E27" s="25">
        <f t="shared" si="1"/>
        <v>57.529287382029</v>
      </c>
      <c r="F27" s="25">
        <f t="shared" si="1"/>
        <v>61.240854309901835</v>
      </c>
      <c r="G27" s="25">
        <f t="shared" si="1"/>
        <v>65.10706985976937</v>
      </c>
      <c r="H27" s="25">
        <f t="shared" si="1"/>
        <v>69.12793403163161</v>
      </c>
      <c r="I27" s="25">
        <f t="shared" si="1"/>
        <v>73.45809544748326</v>
      </c>
      <c r="J27" s="25">
        <f t="shared" si="1"/>
        <v>78.0975541073243</v>
      </c>
      <c r="K27" s="26">
        <f t="shared" si="1"/>
        <v>83.20095863314945</v>
      </c>
      <c r="L27" s="41"/>
      <c r="M27" s="44"/>
    </row>
    <row r="28" spans="1:13" ht="12.75">
      <c r="A28" s="15">
        <v>15</v>
      </c>
      <c r="B28" s="16">
        <f>B$12*(($E$7-$E$8)/(LN(($E$7-$A28)/($E$8-$A28))))</f>
        <v>61.90421690564843</v>
      </c>
      <c r="C28" s="17">
        <f aca="true" t="shared" si="2" ref="C28:K32">C$12*(($E$7-$E$8)/(LN(($E$7-$A28)/($E$8-$A28))))</f>
        <v>68.31660590782717</v>
      </c>
      <c r="D28" s="17">
        <f t="shared" si="2"/>
        <v>71.76943075515418</v>
      </c>
      <c r="E28" s="17">
        <f t="shared" si="2"/>
        <v>75.71551629495646</v>
      </c>
      <c r="F28" s="17">
        <f t="shared" si="2"/>
        <v>79.4149714885211</v>
      </c>
      <c r="G28" s="17">
        <f t="shared" si="2"/>
        <v>83.60768737456104</v>
      </c>
      <c r="H28" s="17">
        <f t="shared" si="2"/>
        <v>87.80040326060097</v>
      </c>
      <c r="I28" s="17">
        <f t="shared" si="2"/>
        <v>92.4863798391162</v>
      </c>
      <c r="J28" s="17">
        <f t="shared" si="2"/>
        <v>97.6656171101067</v>
      </c>
      <c r="K28" s="18">
        <f t="shared" si="2"/>
        <v>102.8448543810972</v>
      </c>
      <c r="L28" s="39" t="s">
        <v>13</v>
      </c>
      <c r="M28" s="42" t="s">
        <v>24</v>
      </c>
    </row>
    <row r="29" spans="1:13" ht="12.75">
      <c r="A29" s="19">
        <v>18</v>
      </c>
      <c r="B29" s="20">
        <f>B$12*(($E$7-$E$8)/(LN(($E$7-$A29)/($E$8-$A29))))</f>
        <v>54.25577993592632</v>
      </c>
      <c r="C29" s="21">
        <f t="shared" si="2"/>
        <v>59.87590056673941</v>
      </c>
      <c r="D29" s="21">
        <f t="shared" si="2"/>
        <v>62.90211936794646</v>
      </c>
      <c r="E29" s="21">
        <f t="shared" si="2"/>
        <v>66.3606551407545</v>
      </c>
      <c r="F29" s="21">
        <f t="shared" si="2"/>
        <v>69.60303242776206</v>
      </c>
      <c r="G29" s="21">
        <f t="shared" si="2"/>
        <v>73.27772668637061</v>
      </c>
      <c r="H29" s="21">
        <f t="shared" si="2"/>
        <v>76.95242094497917</v>
      </c>
      <c r="I29" s="21">
        <f t="shared" si="2"/>
        <v>81.05943217518873</v>
      </c>
      <c r="J29" s="21">
        <f t="shared" si="2"/>
        <v>85.59876037699931</v>
      </c>
      <c r="K29" s="22">
        <f t="shared" si="2"/>
        <v>90.13808857880987</v>
      </c>
      <c r="L29" s="40"/>
      <c r="M29" s="43"/>
    </row>
    <row r="30" spans="1:13" ht="12.75">
      <c r="A30" s="19">
        <v>20</v>
      </c>
      <c r="B30" s="20">
        <f>B$12*(($E$7-$E$8)/(LN(($E$7-$A30)/($E$8-$A30))))</f>
        <v>49.136141243177555</v>
      </c>
      <c r="C30" s="21">
        <f t="shared" si="2"/>
        <v>54.22594073450273</v>
      </c>
      <c r="D30" s="21">
        <f t="shared" si="2"/>
        <v>56.96660199906243</v>
      </c>
      <c r="E30" s="21">
        <f t="shared" si="2"/>
        <v>60.098786301416375</v>
      </c>
      <c r="F30" s="21">
        <f t="shared" si="2"/>
        <v>63.03520908487321</v>
      </c>
      <c r="G30" s="21">
        <f t="shared" si="2"/>
        <v>66.36315490612428</v>
      </c>
      <c r="H30" s="21">
        <f t="shared" si="2"/>
        <v>69.69110072737534</v>
      </c>
      <c r="I30" s="21">
        <f t="shared" si="2"/>
        <v>73.41056958642066</v>
      </c>
      <c r="J30" s="21">
        <f t="shared" si="2"/>
        <v>77.52156148326021</v>
      </c>
      <c r="K30" s="22">
        <f t="shared" si="2"/>
        <v>81.63255338009976</v>
      </c>
      <c r="L30" s="40"/>
      <c r="M30" s="43"/>
    </row>
    <row r="31" spans="1:13" ht="12.75">
      <c r="A31" s="19">
        <v>22</v>
      </c>
      <c r="B31" s="20">
        <f>B$12*(($E$7-$E$8)/(LN(($E$7-$A31)/($E$8-$A31))))</f>
        <v>43.9930351268336</v>
      </c>
      <c r="C31" s="21">
        <f t="shared" si="2"/>
        <v>48.550082590170945</v>
      </c>
      <c r="D31" s="21">
        <f t="shared" si="2"/>
        <v>51.00387737812182</v>
      </c>
      <c r="E31" s="21">
        <f t="shared" si="2"/>
        <v>53.80821427863711</v>
      </c>
      <c r="F31" s="21">
        <f t="shared" si="2"/>
        <v>56.4372801228702</v>
      </c>
      <c r="G31" s="21">
        <f t="shared" si="2"/>
        <v>59.41688807966769</v>
      </c>
      <c r="H31" s="21">
        <f t="shared" si="2"/>
        <v>62.39649603646519</v>
      </c>
      <c r="I31" s="21">
        <f t="shared" si="2"/>
        <v>65.72664610582709</v>
      </c>
      <c r="J31" s="21">
        <f t="shared" si="2"/>
        <v>69.4073382877534</v>
      </c>
      <c r="K31" s="22">
        <f t="shared" si="2"/>
        <v>73.08803046967972</v>
      </c>
      <c r="L31" s="40"/>
      <c r="M31" s="43"/>
    </row>
    <row r="32" spans="1:13" ht="12.75">
      <c r="A32" s="23">
        <v>24</v>
      </c>
      <c r="B32" s="24">
        <f>B$12*(($E$7-$E$8)/(LN(($E$7-$A32)/($E$8-$A32))))</f>
        <v>38.8168041206701</v>
      </c>
      <c r="C32" s="25">
        <f t="shared" si="2"/>
        <v>42.83766829253234</v>
      </c>
      <c r="D32" s="25">
        <f t="shared" si="2"/>
        <v>45.00274900045817</v>
      </c>
      <c r="E32" s="25">
        <f t="shared" si="2"/>
        <v>47.47712695237339</v>
      </c>
      <c r="F32" s="25">
        <f t="shared" si="2"/>
        <v>49.796856282293916</v>
      </c>
      <c r="G32" s="25">
        <f t="shared" si="2"/>
        <v>52.42588285620384</v>
      </c>
      <c r="H32" s="25">
        <f t="shared" si="2"/>
        <v>55.05490943011377</v>
      </c>
      <c r="I32" s="25">
        <f t="shared" si="2"/>
        <v>57.9932332480131</v>
      </c>
      <c r="J32" s="25">
        <f t="shared" si="2"/>
        <v>61.240854309901835</v>
      </c>
      <c r="K32" s="26">
        <f t="shared" si="2"/>
        <v>64.48847537179057</v>
      </c>
      <c r="L32" s="41"/>
      <c r="M32" s="44"/>
    </row>
    <row r="33" spans="1:13" ht="12.75">
      <c r="A33" s="27">
        <v>15</v>
      </c>
      <c r="B33" s="16">
        <f>B$13*(($E$7-$E$8)/(LN(($E$7-$A33)/($E$8-$A33))))</f>
        <v>54.01204582604385</v>
      </c>
      <c r="C33" s="17">
        <f aca="true" t="shared" si="3" ref="C33:K37">C$13*(($E$7-$E$8)/(LN(($E$7-$A33)/($E$8-$A33))))</f>
        <v>58.94465275079672</v>
      </c>
      <c r="D33" s="17">
        <f t="shared" si="3"/>
        <v>61.41095621317316</v>
      </c>
      <c r="E33" s="17">
        <f t="shared" si="3"/>
        <v>64.37052036802487</v>
      </c>
      <c r="F33" s="17">
        <f t="shared" si="3"/>
        <v>67.33008452287659</v>
      </c>
      <c r="G33" s="17">
        <f t="shared" si="3"/>
        <v>70.28964867772831</v>
      </c>
      <c r="H33" s="17">
        <f t="shared" si="3"/>
        <v>73.49584317881767</v>
      </c>
      <c r="I33" s="17">
        <f t="shared" si="3"/>
        <v>76.70203767990702</v>
      </c>
      <c r="J33" s="17">
        <f t="shared" si="3"/>
        <v>80.40149287347167</v>
      </c>
      <c r="K33" s="18">
        <f t="shared" si="3"/>
        <v>83.85431772079868</v>
      </c>
      <c r="L33" s="58" t="s">
        <v>14</v>
      </c>
      <c r="M33" s="59" t="s">
        <v>25</v>
      </c>
    </row>
    <row r="34" spans="1:13" ht="12.75">
      <c r="A34" s="19">
        <v>18</v>
      </c>
      <c r="B34" s="20">
        <f>B$13*(($E$7-$E$8)/(LN(($E$7-$A34)/($E$8-$A34))))</f>
        <v>47.33870839031022</v>
      </c>
      <c r="C34" s="21">
        <f t="shared" si="3"/>
        <v>51.66187810632029</v>
      </c>
      <c r="D34" s="21">
        <f t="shared" si="3"/>
        <v>53.82346296432532</v>
      </c>
      <c r="E34" s="21">
        <f t="shared" si="3"/>
        <v>56.417364793931355</v>
      </c>
      <c r="F34" s="21">
        <f t="shared" si="3"/>
        <v>59.011266623537395</v>
      </c>
      <c r="G34" s="21">
        <f t="shared" si="3"/>
        <v>61.60516845314344</v>
      </c>
      <c r="H34" s="21">
        <f t="shared" si="3"/>
        <v>64.41522876854998</v>
      </c>
      <c r="I34" s="21">
        <f t="shared" si="3"/>
        <v>67.22528908395653</v>
      </c>
      <c r="J34" s="21">
        <f t="shared" si="3"/>
        <v>70.46766637096407</v>
      </c>
      <c r="K34" s="22">
        <f t="shared" si="3"/>
        <v>73.49388517217112</v>
      </c>
      <c r="L34" s="40"/>
      <c r="M34" s="43"/>
    </row>
    <row r="35" spans="1:13" ht="12.75">
      <c r="A35" s="19">
        <v>20</v>
      </c>
      <c r="B35" s="20">
        <f>B$13*(($E$7-$E$8)/(LN(($E$7-$A35)/($E$8-$A35))))</f>
        <v>42.871772638469665</v>
      </c>
      <c r="C35" s="21">
        <f t="shared" si="3"/>
        <v>46.7870030164121</v>
      </c>
      <c r="D35" s="21">
        <f t="shared" si="3"/>
        <v>48.74461820538332</v>
      </c>
      <c r="E35" s="21">
        <f t="shared" si="3"/>
        <v>51.09375643214877</v>
      </c>
      <c r="F35" s="21">
        <f t="shared" si="3"/>
        <v>53.44289465891424</v>
      </c>
      <c r="G35" s="21">
        <f t="shared" si="3"/>
        <v>55.7920328856797</v>
      </c>
      <c r="H35" s="21">
        <f t="shared" si="3"/>
        <v>58.33693263134228</v>
      </c>
      <c r="I35" s="21">
        <f t="shared" si="3"/>
        <v>60.88183237700486</v>
      </c>
      <c r="J35" s="21">
        <f t="shared" si="3"/>
        <v>63.81825516046169</v>
      </c>
      <c r="K35" s="22">
        <f t="shared" si="3"/>
        <v>66.5589164250214</v>
      </c>
      <c r="L35" s="40"/>
      <c r="M35" s="43"/>
    </row>
    <row r="36" spans="1:13" ht="12.75">
      <c r="A36" s="19">
        <v>22</v>
      </c>
      <c r="B36" s="20">
        <f>B$13*(($E$7-$E$8)/(LN(($E$7-$A36)/($E$8-$A36))))</f>
        <v>38.38436132580302</v>
      </c>
      <c r="C36" s="21">
        <f t="shared" si="3"/>
        <v>41.88978245144713</v>
      </c>
      <c r="D36" s="21">
        <f t="shared" si="3"/>
        <v>43.64249301426919</v>
      </c>
      <c r="E36" s="21">
        <f t="shared" si="3"/>
        <v>45.74574568965565</v>
      </c>
      <c r="F36" s="21">
        <f t="shared" si="3"/>
        <v>47.84899836504212</v>
      </c>
      <c r="G36" s="21">
        <f t="shared" si="3"/>
        <v>49.95225104042859</v>
      </c>
      <c r="H36" s="21">
        <f t="shared" si="3"/>
        <v>52.23077477209726</v>
      </c>
      <c r="I36" s="21">
        <f t="shared" si="3"/>
        <v>54.50929850376593</v>
      </c>
      <c r="J36" s="21">
        <f t="shared" si="3"/>
        <v>57.138364347999016</v>
      </c>
      <c r="K36" s="22">
        <f t="shared" si="3"/>
        <v>59.59215913594989</v>
      </c>
      <c r="L36" s="40"/>
      <c r="M36" s="43"/>
    </row>
    <row r="37" spans="1:13" ht="12.75">
      <c r="A37" s="23">
        <v>24</v>
      </c>
      <c r="B37" s="24">
        <f>B$13*(($E$7-$E$8)/(LN(($E$7-$A37)/($E$8-$A37))))</f>
        <v>33.86804821683965</v>
      </c>
      <c r="C37" s="25">
        <f t="shared" si="3"/>
        <v>36.96102065673368</v>
      </c>
      <c r="D37" s="25">
        <f t="shared" si="3"/>
        <v>38.5075068766807</v>
      </c>
      <c r="E37" s="25">
        <f t="shared" si="3"/>
        <v>40.36329034061711</v>
      </c>
      <c r="F37" s="25">
        <f t="shared" si="3"/>
        <v>42.21907380455354</v>
      </c>
      <c r="G37" s="25">
        <f t="shared" si="3"/>
        <v>44.07485726848996</v>
      </c>
      <c r="H37" s="25">
        <f t="shared" si="3"/>
        <v>46.08528935442108</v>
      </c>
      <c r="I37" s="25">
        <f t="shared" si="3"/>
        <v>48.09572144035219</v>
      </c>
      <c r="J37" s="25">
        <f t="shared" si="3"/>
        <v>50.41545077027272</v>
      </c>
      <c r="K37" s="26">
        <f t="shared" si="3"/>
        <v>52.580531478198544</v>
      </c>
      <c r="L37" s="41"/>
      <c r="M37" s="44"/>
    </row>
    <row r="38" ht="5.25" customHeight="1"/>
    <row r="39" spans="1:13" ht="12.75">
      <c r="A39" s="60" t="s">
        <v>22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 password="CACD" sheet="1" objects="1" scenarios="1"/>
  <mergeCells count="16">
    <mergeCell ref="L33:L37"/>
    <mergeCell ref="M33:M37"/>
    <mergeCell ref="A39:M42"/>
    <mergeCell ref="L23:L27"/>
    <mergeCell ref="M23:M27"/>
    <mergeCell ref="L28:L32"/>
    <mergeCell ref="M28:M32"/>
    <mergeCell ref="B16:K16"/>
    <mergeCell ref="B15:K15"/>
    <mergeCell ref="A7:D7"/>
    <mergeCell ref="A8:D8"/>
    <mergeCell ref="L18:L22"/>
    <mergeCell ref="M18:M22"/>
    <mergeCell ref="L15:M15"/>
    <mergeCell ref="L16:M16"/>
    <mergeCell ref="L17:M17"/>
  </mergeCells>
  <conditionalFormatting sqref="E8">
    <cfRule type="cellIs" priority="1" dxfId="0" operator="greaterThanOrEqual" stopIfTrue="1">
      <formula>$E$7</formula>
    </cfRule>
  </conditionalFormatting>
  <conditionalFormatting sqref="E7">
    <cfRule type="cellIs" priority="2" dxfId="0" operator="greaterThanOrEqual" stopIfTrue="1">
      <formula>60</formula>
    </cfRule>
  </conditionalFormatting>
  <conditionalFormatting sqref="B18:K18 B23:K23 B28:K28 B33:K33">
    <cfRule type="cellIs" priority="3" dxfId="1" operator="between" stopIfTrue="1">
      <formula>157</formula>
      <formula>224</formula>
    </cfRule>
    <cfRule type="cellIs" priority="4" dxfId="2" operator="greaterThanOrEqual" stopIfTrue="1">
      <formula>224</formula>
    </cfRule>
  </conditionalFormatting>
  <conditionalFormatting sqref="B29:K29 B24:K24 B19:K19 B34:K34">
    <cfRule type="cellIs" priority="5" dxfId="1" operator="between" stopIfTrue="1">
      <formula>123</formula>
      <formula>190</formula>
    </cfRule>
    <cfRule type="cellIs" priority="6" dxfId="2" operator="greaterThanOrEqual" stopIfTrue="1">
      <formula>190</formula>
    </cfRule>
  </conditionalFormatting>
  <conditionalFormatting sqref="B20:K20 B25:K25 B30:K30 B35:K35">
    <cfRule type="cellIs" priority="7" dxfId="1" operator="between" stopIfTrue="1">
      <formula>101</formula>
      <formula>168</formula>
    </cfRule>
    <cfRule type="cellIs" priority="8" dxfId="2" operator="greaterThanOrEqual" stopIfTrue="1">
      <formula>168</formula>
    </cfRule>
  </conditionalFormatting>
  <conditionalFormatting sqref="B21:K21 B26:K26 B31:K31 B36:K36">
    <cfRule type="cellIs" priority="9" dxfId="1" operator="between" stopIfTrue="1">
      <formula>79</formula>
      <formula>146</formula>
    </cfRule>
    <cfRule type="cellIs" priority="10" dxfId="2" operator="greaterThanOrEqual" stopIfTrue="1">
      <formula>146</formula>
    </cfRule>
  </conditionalFormatting>
  <conditionalFormatting sqref="B22:K22 B27:K27 B32:K32 B37:K37">
    <cfRule type="cellIs" priority="11" dxfId="1" operator="between" stopIfTrue="1">
      <formula>56</formula>
      <formula>123</formula>
    </cfRule>
    <cfRule type="cellIs" priority="12" dxfId="2" operator="greaterThanOrEqual" stopIfTrue="1">
      <formula>123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&amp;L&amp;8Purmo DiaNorm Wärme AG
Postfach 1325
38688 Vienenburg&amp;C&amp;8Tel.: 05324/808-0
Fax : 05324/808-999
E-Mail: info@pdw.de&amp;R&amp;8&amp;D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4"/>
  <sheetViews>
    <sheetView showGridLines="0" workbookViewId="0" topLeftCell="A1">
      <selection activeCell="E7" sqref="E7"/>
    </sheetView>
  </sheetViews>
  <sheetFormatPr defaultColWidth="11.421875" defaultRowHeight="12.75"/>
  <cols>
    <col min="1" max="1" width="7.7109375" style="1" customWidth="1"/>
    <col min="2" max="2" width="11.140625" style="1" customWidth="1"/>
    <col min="3" max="8" width="5.7109375" style="1" customWidth="1"/>
    <col min="9" max="9" width="4.57421875" style="1" customWidth="1"/>
    <col min="10" max="10" width="3.7109375" style="1" customWidth="1"/>
    <col min="11" max="11" width="5.7109375" style="1" customWidth="1"/>
    <col min="12" max="13" width="4.7109375" style="1" customWidth="1"/>
    <col min="14" max="16384" width="11.421875" style="1" customWidth="1"/>
  </cols>
  <sheetData>
    <row r="1" ht="12.75"/>
    <row r="2" ht="11.25" customHeight="1"/>
    <row r="3" ht="5.25" customHeight="1"/>
    <row r="4" ht="15.75">
      <c r="A4" s="2" t="s">
        <v>20</v>
      </c>
    </row>
    <row r="5" ht="15.75">
      <c r="A5" s="2" t="s">
        <v>27</v>
      </c>
    </row>
    <row r="6" spans="1:5" ht="15" customHeight="1">
      <c r="A6" s="2"/>
      <c r="E6" s="3" t="s">
        <v>26</v>
      </c>
    </row>
    <row r="7" spans="1:7" ht="14.25">
      <c r="A7" s="57" t="s">
        <v>8</v>
      </c>
      <c r="B7" s="57"/>
      <c r="C7" s="57"/>
      <c r="D7" s="57"/>
      <c r="E7" s="30">
        <v>45</v>
      </c>
      <c r="F7" s="4" t="s">
        <v>1</v>
      </c>
      <c r="G7" s="5" t="str">
        <f>IF(E7&gt;=60,"Vorlauftemperatur zu hoch!!!"," ")</f>
        <v> </v>
      </c>
    </row>
    <row r="8" spans="1:14" ht="14.25">
      <c r="A8" s="57" t="s">
        <v>9</v>
      </c>
      <c r="B8" s="57"/>
      <c r="C8" s="57"/>
      <c r="D8" s="57"/>
      <c r="E8" s="30">
        <v>35</v>
      </c>
      <c r="F8" s="4" t="s">
        <v>1</v>
      </c>
      <c r="G8" s="5" t="str">
        <f>IF(E8&gt;=E7,"Rücklauftemperatur zu hoch!!!"," ")</f>
        <v> </v>
      </c>
      <c r="H8" s="6"/>
      <c r="I8" s="6"/>
      <c r="J8" s="6"/>
      <c r="K8" s="6"/>
      <c r="L8" s="6"/>
      <c r="M8" s="6"/>
      <c r="N8" s="6"/>
    </row>
    <row r="9" spans="1:7" ht="12" customHeight="1">
      <c r="A9" s="4"/>
      <c r="E9" s="4"/>
      <c r="G9" s="7" t="str">
        <f>IF((E7-E8)&lt;=3,"Bitte eine Spreizung &gt; 3 K wählen!!"," ")</f>
        <v> </v>
      </c>
    </row>
    <row r="10" spans="1:8" ht="12.75" hidden="1">
      <c r="A10" s="1" t="s">
        <v>15</v>
      </c>
      <c r="C10" s="1">
        <v>3.53</v>
      </c>
      <c r="D10" s="1">
        <v>4.05</v>
      </c>
      <c r="E10" s="1">
        <v>4.69</v>
      </c>
      <c r="F10" s="1">
        <v>5.42</v>
      </c>
      <c r="G10" s="1">
        <v>6.34</v>
      </c>
      <c r="H10" s="1">
        <v>7.46</v>
      </c>
    </row>
    <row r="11" spans="1:8" ht="12.75" hidden="1">
      <c r="A11" s="1" t="s">
        <v>16</v>
      </c>
      <c r="C11" s="1">
        <v>2.84</v>
      </c>
      <c r="D11" s="1">
        <v>3.2</v>
      </c>
      <c r="E11" s="1">
        <v>3.62</v>
      </c>
      <c r="F11" s="1">
        <v>4.09</v>
      </c>
      <c r="G11" s="1">
        <v>4.66</v>
      </c>
      <c r="H11" s="1">
        <v>5.32</v>
      </c>
    </row>
    <row r="12" spans="1:8" ht="12.75" hidden="1">
      <c r="A12" s="1" t="s">
        <v>17</v>
      </c>
      <c r="C12" s="1">
        <v>2.43</v>
      </c>
      <c r="D12" s="1">
        <v>2.69</v>
      </c>
      <c r="E12" s="1">
        <v>2.99</v>
      </c>
      <c r="F12" s="1">
        <v>3.32</v>
      </c>
      <c r="G12" s="1">
        <v>3.7</v>
      </c>
      <c r="H12" s="1">
        <v>4.13</v>
      </c>
    </row>
    <row r="13" spans="1:8" ht="12.75" hidden="1">
      <c r="A13" s="1" t="s">
        <v>18</v>
      </c>
      <c r="C13" s="1">
        <v>2.13</v>
      </c>
      <c r="D13" s="1">
        <v>2.33</v>
      </c>
      <c r="E13" s="1">
        <v>2.55</v>
      </c>
      <c r="F13" s="1">
        <v>2.8</v>
      </c>
      <c r="G13" s="1">
        <v>3.07</v>
      </c>
      <c r="H13" s="1">
        <v>3.38</v>
      </c>
    </row>
    <row r="14" ht="5.25" customHeight="1" hidden="1"/>
    <row r="15" spans="2:10" s="9" customFormat="1" ht="14.25">
      <c r="B15" s="8" t="s">
        <v>2</v>
      </c>
      <c r="C15" s="73" t="s">
        <v>19</v>
      </c>
      <c r="D15" s="74"/>
      <c r="E15" s="74"/>
      <c r="F15" s="74"/>
      <c r="G15" s="74"/>
      <c r="H15" s="75"/>
      <c r="I15" s="67" t="s">
        <v>6</v>
      </c>
      <c r="J15" s="68"/>
    </row>
    <row r="16" spans="2:10" s="9" customFormat="1" ht="12.75">
      <c r="B16" s="10" t="s">
        <v>0</v>
      </c>
      <c r="C16" s="76" t="s">
        <v>3</v>
      </c>
      <c r="D16" s="77"/>
      <c r="E16" s="77"/>
      <c r="F16" s="77"/>
      <c r="G16" s="77"/>
      <c r="H16" s="78"/>
      <c r="I16" s="69" t="s">
        <v>7</v>
      </c>
      <c r="J16" s="70"/>
    </row>
    <row r="17" spans="2:10" s="9" customFormat="1" ht="15">
      <c r="B17" s="11" t="s">
        <v>10</v>
      </c>
      <c r="C17" s="12">
        <v>300</v>
      </c>
      <c r="D17" s="13">
        <v>250</v>
      </c>
      <c r="E17" s="13">
        <v>200</v>
      </c>
      <c r="F17" s="13">
        <v>150</v>
      </c>
      <c r="G17" s="13">
        <v>100</v>
      </c>
      <c r="H17" s="14">
        <v>50</v>
      </c>
      <c r="I17" s="71" t="s">
        <v>11</v>
      </c>
      <c r="J17" s="72"/>
    </row>
    <row r="18" spans="2:10" ht="12.75" customHeight="1">
      <c r="B18" s="15">
        <v>15</v>
      </c>
      <c r="C18" s="16">
        <f aca="true" t="shared" si="0" ref="C18:H22">C$10*(($E$7-$E$8)/(LN(($E$7-$B18)/($E$8-$B18))))</f>
        <v>87.06051222188803</v>
      </c>
      <c r="D18" s="17">
        <f t="shared" si="0"/>
        <v>99.88529022624549</v>
      </c>
      <c r="E18" s="17">
        <f t="shared" si="0"/>
        <v>115.66963238545466</v>
      </c>
      <c r="F18" s="17">
        <f t="shared" si="0"/>
        <v>133.6736476608026</v>
      </c>
      <c r="G18" s="17">
        <f t="shared" si="0"/>
        <v>156.36363951466578</v>
      </c>
      <c r="H18" s="18">
        <f t="shared" si="0"/>
        <v>183.98623829328182</v>
      </c>
      <c r="I18" s="61" t="s">
        <v>4</v>
      </c>
      <c r="J18" s="64" t="s">
        <v>5</v>
      </c>
    </row>
    <row r="19" spans="2:10" ht="12.75">
      <c r="B19" s="19">
        <v>18</v>
      </c>
      <c r="C19" s="20">
        <f t="shared" si="0"/>
        <v>76.30394548757766</v>
      </c>
      <c r="D19" s="21">
        <f t="shared" si="0"/>
        <v>87.54418674920383</v>
      </c>
      <c r="E19" s="21">
        <f t="shared" si="0"/>
        <v>101.37832984043605</v>
      </c>
      <c r="F19" s="21">
        <f t="shared" si="0"/>
        <v>117.15789930387278</v>
      </c>
      <c r="G19" s="21">
        <f t="shared" si="0"/>
        <v>137.0444799975191</v>
      </c>
      <c r="H19" s="22">
        <f t="shared" si="0"/>
        <v>161.25423040717544</v>
      </c>
      <c r="I19" s="62"/>
      <c r="J19" s="65"/>
    </row>
    <row r="20" spans="2:10" ht="12.75">
      <c r="B20" s="19">
        <v>20</v>
      </c>
      <c r="C20" s="20">
        <f t="shared" si="0"/>
        <v>69.10381617068397</v>
      </c>
      <c r="D20" s="21">
        <f t="shared" si="0"/>
        <v>79.2834151533343</v>
      </c>
      <c r="E20" s="21">
        <f t="shared" si="0"/>
        <v>91.81215236275011</v>
      </c>
      <c r="F20" s="21">
        <f t="shared" si="0"/>
        <v>106.10274324224</v>
      </c>
      <c r="G20" s="21">
        <f t="shared" si="0"/>
        <v>124.11280298077519</v>
      </c>
      <c r="H20" s="22">
        <f t="shared" si="0"/>
        <v>146.03809309725284</v>
      </c>
      <c r="I20" s="62"/>
      <c r="J20" s="65"/>
    </row>
    <row r="21" spans="2:10" ht="12.75">
      <c r="B21" s="19">
        <v>22</v>
      </c>
      <c r="C21" s="20">
        <f t="shared" si="0"/>
        <v>61.87068286761856</v>
      </c>
      <c r="D21" s="21">
        <f t="shared" si="0"/>
        <v>70.98477779429325</v>
      </c>
      <c r="E21" s="21">
        <f t="shared" si="0"/>
        <v>82.20212539635442</v>
      </c>
      <c r="F21" s="21">
        <f t="shared" si="0"/>
        <v>94.99691250495542</v>
      </c>
      <c r="G21" s="21">
        <f t="shared" si="0"/>
        <v>111.12184968291832</v>
      </c>
      <c r="H21" s="22">
        <f t="shared" si="0"/>
        <v>130.75220798652535</v>
      </c>
      <c r="I21" s="62"/>
      <c r="J21" s="65"/>
    </row>
    <row r="22" spans="2:10" ht="12.75">
      <c r="B22" s="23">
        <v>24</v>
      </c>
      <c r="C22" s="24">
        <f t="shared" si="0"/>
        <v>54.59096356412966</v>
      </c>
      <c r="D22" s="25">
        <f t="shared" si="0"/>
        <v>62.632691907854145</v>
      </c>
      <c r="E22" s="25">
        <f t="shared" si="0"/>
        <v>72.53020371551506</v>
      </c>
      <c r="F22" s="25">
        <f t="shared" si="0"/>
        <v>83.81955312112827</v>
      </c>
      <c r="G22" s="25">
        <f t="shared" si="0"/>
        <v>98.0472263446408</v>
      </c>
      <c r="H22" s="26">
        <f t="shared" si="0"/>
        <v>115.36787200804739</v>
      </c>
      <c r="I22" s="63"/>
      <c r="J22" s="66"/>
    </row>
    <row r="23" spans="2:10" ht="12.75" customHeight="1">
      <c r="B23" s="27">
        <v>15</v>
      </c>
      <c r="C23" s="16">
        <f aca="true" t="shared" si="1" ref="C23:H27">C$11*(($E$7-$E$8)/(LN(($E$7-$B23)/($E$8-$B23))))</f>
        <v>70.04301833149066</v>
      </c>
      <c r="D23" s="17">
        <f t="shared" si="1"/>
        <v>78.92171079604583</v>
      </c>
      <c r="E23" s="17">
        <f t="shared" si="1"/>
        <v>89.28018533802684</v>
      </c>
      <c r="F23" s="17">
        <f t="shared" si="1"/>
        <v>100.87181161119605</v>
      </c>
      <c r="G23" s="17">
        <f t="shared" si="1"/>
        <v>114.92974134674172</v>
      </c>
      <c r="H23" s="18">
        <f t="shared" si="1"/>
        <v>131.20734419842617</v>
      </c>
      <c r="I23" s="61" t="s">
        <v>12</v>
      </c>
      <c r="J23" s="64" t="s">
        <v>23</v>
      </c>
    </row>
    <row r="24" spans="2:10" ht="12.75">
      <c r="B24" s="19">
        <v>18</v>
      </c>
      <c r="C24" s="20">
        <f t="shared" si="1"/>
        <v>61.38900996734293</v>
      </c>
      <c r="D24" s="21">
        <f t="shared" si="1"/>
        <v>69.17071545616106</v>
      </c>
      <c r="E24" s="21">
        <f t="shared" si="1"/>
        <v>78.2493718597822</v>
      </c>
      <c r="F24" s="21">
        <f t="shared" si="1"/>
        <v>88.40882069240584</v>
      </c>
      <c r="G24" s="21">
        <f t="shared" si="1"/>
        <v>100.72985438303454</v>
      </c>
      <c r="H24" s="22">
        <f t="shared" si="1"/>
        <v>114.99631444586775</v>
      </c>
      <c r="I24" s="62"/>
      <c r="J24" s="65"/>
    </row>
    <row r="25" spans="2:10" ht="12.75">
      <c r="B25" s="19">
        <v>20</v>
      </c>
      <c r="C25" s="20">
        <f t="shared" si="1"/>
        <v>55.596271366782574</v>
      </c>
      <c r="D25" s="21">
        <f t="shared" si="1"/>
        <v>62.643686047078965</v>
      </c>
      <c r="E25" s="21">
        <f t="shared" si="1"/>
        <v>70.86566984075807</v>
      </c>
      <c r="F25" s="21">
        <f t="shared" si="1"/>
        <v>80.06646122892279</v>
      </c>
      <c r="G25" s="21">
        <f t="shared" si="1"/>
        <v>91.22486780605874</v>
      </c>
      <c r="H25" s="22">
        <f t="shared" si="1"/>
        <v>104.14512805326878</v>
      </c>
      <c r="I25" s="62"/>
      <c r="J25" s="65"/>
    </row>
    <row r="26" spans="2:10" ht="12.75">
      <c r="B26" s="19">
        <v>22</v>
      </c>
      <c r="C26" s="20">
        <f t="shared" si="1"/>
        <v>49.77697998414638</v>
      </c>
      <c r="D26" s="21">
        <f t="shared" si="1"/>
        <v>56.08673801030579</v>
      </c>
      <c r="E26" s="21">
        <f t="shared" si="1"/>
        <v>63.448122374158416</v>
      </c>
      <c r="F26" s="21">
        <f t="shared" si="1"/>
        <v>71.68586201942207</v>
      </c>
      <c r="G26" s="21">
        <f t="shared" si="1"/>
        <v>81.6763122275078</v>
      </c>
      <c r="H26" s="22">
        <f t="shared" si="1"/>
        <v>93.24420194213337</v>
      </c>
      <c r="I26" s="62"/>
      <c r="J26" s="65"/>
    </row>
    <row r="27" spans="2:10" ht="12.75">
      <c r="B27" s="28">
        <v>24</v>
      </c>
      <c r="C27" s="24">
        <f t="shared" si="1"/>
        <v>43.920208646495254</v>
      </c>
      <c r="D27" s="25">
        <f t="shared" si="1"/>
        <v>49.48755903830451</v>
      </c>
      <c r="E27" s="25">
        <f t="shared" si="1"/>
        <v>55.98280116208198</v>
      </c>
      <c r="F27" s="25">
        <f t="shared" si="1"/>
        <v>63.25128639583295</v>
      </c>
      <c r="G27" s="25">
        <f t="shared" si="1"/>
        <v>72.06625784953094</v>
      </c>
      <c r="H27" s="26">
        <f t="shared" si="1"/>
        <v>82.27306690118125</v>
      </c>
      <c r="I27" s="63"/>
      <c r="J27" s="66"/>
    </row>
    <row r="28" spans="2:10" ht="12.75" customHeight="1">
      <c r="B28" s="15">
        <v>15</v>
      </c>
      <c r="C28" s="16">
        <f aca="true" t="shared" si="2" ref="C28:H32">C$12*(($E$7-$E$8)/(LN(($E$7-$B28)/($E$8-$B28))))</f>
        <v>59.9311741357473</v>
      </c>
      <c r="D28" s="17">
        <f t="shared" si="2"/>
        <v>66.34356313792601</v>
      </c>
      <c r="E28" s="17">
        <f t="shared" si="2"/>
        <v>73.74247352505532</v>
      </c>
      <c r="F28" s="17">
        <f t="shared" si="2"/>
        <v>81.88127495089753</v>
      </c>
      <c r="G28" s="17">
        <f t="shared" si="2"/>
        <v>91.25322810792798</v>
      </c>
      <c r="H28" s="18">
        <f t="shared" si="2"/>
        <v>101.85833299614663</v>
      </c>
      <c r="I28" s="61" t="s">
        <v>13</v>
      </c>
      <c r="J28" s="64" t="s">
        <v>24</v>
      </c>
    </row>
    <row r="29" spans="2:10" ht="12.75">
      <c r="B29" s="19">
        <v>18</v>
      </c>
      <c r="C29" s="20">
        <f t="shared" si="2"/>
        <v>52.5265120495223</v>
      </c>
      <c r="D29" s="21">
        <f t="shared" si="2"/>
        <v>58.14663268033539</v>
      </c>
      <c r="E29" s="21">
        <f t="shared" si="2"/>
        <v>64.63138725435049</v>
      </c>
      <c r="F29" s="21">
        <f t="shared" si="2"/>
        <v>71.76461728576709</v>
      </c>
      <c r="G29" s="21">
        <f t="shared" si="2"/>
        <v>79.97863974618622</v>
      </c>
      <c r="H29" s="22">
        <f t="shared" si="2"/>
        <v>89.27345463560786</v>
      </c>
      <c r="I29" s="62"/>
      <c r="J29" s="65"/>
    </row>
    <row r="30" spans="2:10" ht="12.75">
      <c r="B30" s="19">
        <v>20</v>
      </c>
      <c r="C30" s="20">
        <f t="shared" si="2"/>
        <v>47.57004909200059</v>
      </c>
      <c r="D30" s="21">
        <f t="shared" si="2"/>
        <v>52.659848583325754</v>
      </c>
      <c r="E30" s="21">
        <f t="shared" si="2"/>
        <v>58.53269415023941</v>
      </c>
      <c r="F30" s="21">
        <f t="shared" si="2"/>
        <v>64.99282427384442</v>
      </c>
      <c r="G30" s="21">
        <f t="shared" si="2"/>
        <v>72.43176199193505</v>
      </c>
      <c r="H30" s="22">
        <f t="shared" si="2"/>
        <v>80.84950730451128</v>
      </c>
      <c r="I30" s="62"/>
      <c r="J30" s="65"/>
    </row>
    <row r="31" spans="2:10" ht="12.75">
      <c r="B31" s="19">
        <v>22</v>
      </c>
      <c r="C31" s="20">
        <f t="shared" si="2"/>
        <v>42.590866676575956</v>
      </c>
      <c r="D31" s="21">
        <f t="shared" si="2"/>
        <v>47.1479141399133</v>
      </c>
      <c r="E31" s="21">
        <f t="shared" si="2"/>
        <v>52.40604582837947</v>
      </c>
      <c r="F31" s="21">
        <f t="shared" si="2"/>
        <v>58.189990685692244</v>
      </c>
      <c r="G31" s="21">
        <f t="shared" si="2"/>
        <v>64.85029082441606</v>
      </c>
      <c r="H31" s="22">
        <f t="shared" si="2"/>
        <v>72.3869462445509</v>
      </c>
      <c r="I31" s="62"/>
      <c r="J31" s="65"/>
    </row>
    <row r="32" spans="2:10" ht="12.75">
      <c r="B32" s="23">
        <v>24</v>
      </c>
      <c r="C32" s="24">
        <f t="shared" si="2"/>
        <v>37.57961514471249</v>
      </c>
      <c r="D32" s="25">
        <f t="shared" si="2"/>
        <v>41.60047931657473</v>
      </c>
      <c r="E32" s="25">
        <f t="shared" si="2"/>
        <v>46.23993797641578</v>
      </c>
      <c r="F32" s="25">
        <f t="shared" si="2"/>
        <v>51.34334250224093</v>
      </c>
      <c r="G32" s="25">
        <f t="shared" si="2"/>
        <v>57.21999013803959</v>
      </c>
      <c r="H32" s="26">
        <f t="shared" si="2"/>
        <v>63.86988088381176</v>
      </c>
      <c r="I32" s="63"/>
      <c r="J32" s="66"/>
    </row>
    <row r="33" spans="2:10" ht="12.75" customHeight="1">
      <c r="B33" s="27">
        <v>15</v>
      </c>
      <c r="C33" s="16">
        <f aca="true" t="shared" si="3" ref="C33:H37">C$13*(($E$7-$E$8)/(LN(($E$7-$B33)/($E$8-$B33))))</f>
        <v>52.53226374861799</v>
      </c>
      <c r="D33" s="17">
        <f t="shared" si="3"/>
        <v>57.46487067337086</v>
      </c>
      <c r="E33" s="17">
        <f t="shared" si="3"/>
        <v>62.890738290599</v>
      </c>
      <c r="F33" s="17">
        <f t="shared" si="3"/>
        <v>69.05649694654008</v>
      </c>
      <c r="G33" s="17">
        <f t="shared" si="3"/>
        <v>75.71551629495646</v>
      </c>
      <c r="H33" s="18">
        <f t="shared" si="3"/>
        <v>83.36105702832339</v>
      </c>
      <c r="I33" s="61" t="s">
        <v>14</v>
      </c>
      <c r="J33" s="64" t="s">
        <v>25</v>
      </c>
    </row>
    <row r="34" spans="2:10" ht="12.75">
      <c r="B34" s="19">
        <v>18</v>
      </c>
      <c r="C34" s="20">
        <f t="shared" si="3"/>
        <v>46.0417574755072</v>
      </c>
      <c r="D34" s="21">
        <f t="shared" si="3"/>
        <v>50.36492719151727</v>
      </c>
      <c r="E34" s="21">
        <f t="shared" si="3"/>
        <v>55.120413879128336</v>
      </c>
      <c r="F34" s="21">
        <f t="shared" si="3"/>
        <v>60.52437602414092</v>
      </c>
      <c r="G34" s="21">
        <f t="shared" si="3"/>
        <v>66.3606551407545</v>
      </c>
      <c r="H34" s="22">
        <f t="shared" si="3"/>
        <v>73.06156820057011</v>
      </c>
      <c r="I34" s="62"/>
      <c r="J34" s="65"/>
    </row>
    <row r="35" spans="2:10" ht="12.75">
      <c r="B35" s="19">
        <v>20</v>
      </c>
      <c r="C35" s="20">
        <f t="shared" si="3"/>
        <v>41.697203525086934</v>
      </c>
      <c r="D35" s="21">
        <f t="shared" si="3"/>
        <v>45.61243390302937</v>
      </c>
      <c r="E35" s="21">
        <f t="shared" si="3"/>
        <v>49.91918731876604</v>
      </c>
      <c r="F35" s="21">
        <f t="shared" si="3"/>
        <v>54.81322529119409</v>
      </c>
      <c r="G35" s="21">
        <f t="shared" si="3"/>
        <v>60.098786301416375</v>
      </c>
      <c r="H35" s="22">
        <f t="shared" si="3"/>
        <v>66.16739338722715</v>
      </c>
      <c r="I35" s="62"/>
      <c r="J35" s="65"/>
    </row>
    <row r="36" spans="2:10" ht="12.75">
      <c r="B36" s="19">
        <v>22</v>
      </c>
      <c r="C36" s="20">
        <f t="shared" si="3"/>
        <v>37.332734988109785</v>
      </c>
      <c r="D36" s="21">
        <f t="shared" si="3"/>
        <v>40.8381561137539</v>
      </c>
      <c r="E36" s="21">
        <f t="shared" si="3"/>
        <v>44.69411935196242</v>
      </c>
      <c r="F36" s="21">
        <f t="shared" si="3"/>
        <v>49.075895759017556</v>
      </c>
      <c r="G36" s="21">
        <f t="shared" si="3"/>
        <v>53.80821427863711</v>
      </c>
      <c r="H36" s="22">
        <f t="shared" si="3"/>
        <v>59.24161702338548</v>
      </c>
      <c r="I36" s="62"/>
      <c r="J36" s="65"/>
    </row>
    <row r="37" spans="2:10" ht="12.75">
      <c r="B37" s="23">
        <v>24</v>
      </c>
      <c r="C37" s="24">
        <f t="shared" si="3"/>
        <v>32.94015648487144</v>
      </c>
      <c r="D37" s="25">
        <f t="shared" si="3"/>
        <v>36.03312892476547</v>
      </c>
      <c r="E37" s="25">
        <f t="shared" si="3"/>
        <v>39.4353986086489</v>
      </c>
      <c r="F37" s="25">
        <f t="shared" si="3"/>
        <v>43.30161415851644</v>
      </c>
      <c r="G37" s="25">
        <f t="shared" si="3"/>
        <v>47.47712695237339</v>
      </c>
      <c r="H37" s="26">
        <f t="shared" si="3"/>
        <v>52.27123423420914</v>
      </c>
      <c r="I37" s="63"/>
      <c r="J37" s="66"/>
    </row>
    <row r="38" ht="5.25" customHeight="1"/>
    <row r="39" spans="1:13" ht="12.75">
      <c r="A39" s="60" t="s">
        <v>22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29"/>
    </row>
    <row r="40" spans="1:13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29"/>
    </row>
    <row r="41" spans="1:13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29"/>
    </row>
    <row r="42" spans="1:13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29"/>
    </row>
    <row r="43" spans="1:13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29"/>
    </row>
    <row r="44" spans="1:13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 password="CACD" sheet="1" objects="1" scenarios="1"/>
  <mergeCells count="16">
    <mergeCell ref="A39:L43"/>
    <mergeCell ref="I23:I27"/>
    <mergeCell ref="J23:J27"/>
    <mergeCell ref="I28:I32"/>
    <mergeCell ref="J28:J32"/>
    <mergeCell ref="I33:I37"/>
    <mergeCell ref="J33:J37"/>
    <mergeCell ref="A7:D7"/>
    <mergeCell ref="A8:D8"/>
    <mergeCell ref="I18:I22"/>
    <mergeCell ref="J18:J22"/>
    <mergeCell ref="I15:J15"/>
    <mergeCell ref="I16:J16"/>
    <mergeCell ref="I17:J17"/>
    <mergeCell ref="C15:H15"/>
    <mergeCell ref="C16:H16"/>
  </mergeCells>
  <conditionalFormatting sqref="E8">
    <cfRule type="cellIs" priority="1" dxfId="0" operator="greaterThanOrEqual" stopIfTrue="1">
      <formula>$E$7</formula>
    </cfRule>
  </conditionalFormatting>
  <conditionalFormatting sqref="E7">
    <cfRule type="cellIs" priority="2" dxfId="0" operator="greaterThanOrEqual" stopIfTrue="1">
      <formula>60</formula>
    </cfRule>
  </conditionalFormatting>
  <conditionalFormatting sqref="C18:H18 C23:H23 C28:H28 C33:H33">
    <cfRule type="cellIs" priority="3" dxfId="1" operator="between" stopIfTrue="1">
      <formula>157</formula>
      <formula>224</formula>
    </cfRule>
    <cfRule type="cellIs" priority="4" dxfId="2" operator="greaterThanOrEqual" stopIfTrue="1">
      <formula>224</formula>
    </cfRule>
  </conditionalFormatting>
  <conditionalFormatting sqref="C29:H29 C24:H24 C19:H19 C34:H34">
    <cfRule type="cellIs" priority="5" dxfId="1" operator="between" stopIfTrue="1">
      <formula>123</formula>
      <formula>190</formula>
    </cfRule>
    <cfRule type="cellIs" priority="6" dxfId="2" operator="greaterThanOrEqual" stopIfTrue="1">
      <formula>190</formula>
    </cfRule>
  </conditionalFormatting>
  <conditionalFormatting sqref="C20:H20 C25:H25 C30:H30 C35:H35">
    <cfRule type="cellIs" priority="7" dxfId="1" operator="between" stopIfTrue="1">
      <formula>101</formula>
      <formula>168</formula>
    </cfRule>
    <cfRule type="cellIs" priority="8" dxfId="2" operator="greaterThanOrEqual" stopIfTrue="1">
      <formula>168</formula>
    </cfRule>
  </conditionalFormatting>
  <conditionalFormatting sqref="C21:H21 C26:H26 C31:H31 C36:H36">
    <cfRule type="cellIs" priority="9" dxfId="1" operator="between" stopIfTrue="1">
      <formula>79</formula>
      <formula>146</formula>
    </cfRule>
    <cfRule type="cellIs" priority="10" dxfId="2" operator="greaterThanOrEqual" stopIfTrue="1">
      <formula>146</formula>
    </cfRule>
  </conditionalFormatting>
  <conditionalFormatting sqref="C22:H22 C27:H27 C32:H32 C37:H37">
    <cfRule type="cellIs" priority="11" dxfId="1" operator="between" stopIfTrue="1">
      <formula>56</formula>
      <formula>123</formula>
    </cfRule>
    <cfRule type="cellIs" priority="12" dxfId="2" operator="greaterThanOrEqual" stopIfTrue="1">
      <formula>123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&amp;L&amp;8Purmo DiaNorm Wärme AG
Postfach 1325
38688 Vienenburg&amp;C&amp;8Tel.: 05324/808-0
Fax : 05324/808-999
E-Mail: info@pdw.de&amp;R&amp;8&amp;D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5"/>
  <sheetViews>
    <sheetView showGridLines="0" workbookViewId="0" topLeftCell="A1">
      <selection activeCell="E7" sqref="E7"/>
    </sheetView>
  </sheetViews>
  <sheetFormatPr defaultColWidth="11.421875" defaultRowHeight="12.75"/>
  <cols>
    <col min="1" max="1" width="10.7109375" style="1" customWidth="1"/>
    <col min="2" max="9" width="6.28125" style="1" customWidth="1"/>
    <col min="10" max="10" width="4.57421875" style="1" customWidth="1"/>
    <col min="11" max="11" width="3.7109375" style="1" customWidth="1"/>
    <col min="12" max="13" width="4.7109375" style="1" customWidth="1"/>
    <col min="14" max="16384" width="11.421875" style="1" customWidth="1"/>
  </cols>
  <sheetData>
    <row r="1" ht="12.75"/>
    <row r="2" ht="12.75"/>
    <row r="3" ht="5.25" customHeight="1"/>
    <row r="4" ht="15.75">
      <c r="A4" s="2" t="s">
        <v>20</v>
      </c>
    </row>
    <row r="5" ht="15.75">
      <c r="A5" s="2" t="s">
        <v>28</v>
      </c>
    </row>
    <row r="6" spans="1:5" ht="15" customHeight="1">
      <c r="A6" s="2"/>
      <c r="E6" s="3" t="s">
        <v>26</v>
      </c>
    </row>
    <row r="7" spans="1:7" ht="14.25">
      <c r="A7" s="57" t="s">
        <v>8</v>
      </c>
      <c r="B7" s="57"/>
      <c r="C7" s="57"/>
      <c r="D7" s="57"/>
      <c r="E7" s="30">
        <v>45</v>
      </c>
      <c r="F7" s="4" t="s">
        <v>1</v>
      </c>
      <c r="G7" s="5" t="str">
        <f>IF(E7&gt;=60,"Vorlauftemperatur zu hoch!!!"," ")</f>
        <v> </v>
      </c>
    </row>
    <row r="8" spans="1:14" ht="14.25">
      <c r="A8" s="57" t="s">
        <v>9</v>
      </c>
      <c r="B8" s="57"/>
      <c r="C8" s="57"/>
      <c r="D8" s="57"/>
      <c r="E8" s="30">
        <v>35</v>
      </c>
      <c r="F8" s="4" t="s">
        <v>1</v>
      </c>
      <c r="G8" s="5" t="str">
        <f>IF(E8&gt;=E7,"Rücklauftemperatur zu hoch!!!"," ")</f>
        <v> </v>
      </c>
      <c r="H8" s="6"/>
      <c r="I8" s="6"/>
      <c r="J8" s="6"/>
      <c r="K8" s="6"/>
      <c r="L8" s="6"/>
      <c r="M8" s="6"/>
      <c r="N8" s="6"/>
    </row>
    <row r="9" spans="1:7" ht="9.75" customHeight="1">
      <c r="A9" s="4"/>
      <c r="E9" s="4"/>
      <c r="G9" s="7" t="str">
        <f>IF((E7-E8)&lt;=3,"Bitte eine Spreizung &gt; 3 K wählen!!"," ")</f>
        <v> </v>
      </c>
    </row>
    <row r="10" spans="1:9" ht="12.75" hidden="1">
      <c r="A10" s="1" t="s">
        <v>15</v>
      </c>
      <c r="B10" s="1">
        <v>3.15</v>
      </c>
      <c r="C10" s="1">
        <v>4.34</v>
      </c>
      <c r="D10" s="1">
        <v>5.58</v>
      </c>
      <c r="E10" s="1">
        <v>6.74</v>
      </c>
      <c r="F10" s="1">
        <v>1.96</v>
      </c>
      <c r="G10" s="1">
        <v>2.73</v>
      </c>
      <c r="H10" s="1">
        <v>3.64</v>
      </c>
      <c r="I10" s="1">
        <v>4.67</v>
      </c>
    </row>
    <row r="11" spans="1:9" ht="12.75" hidden="1">
      <c r="A11" s="1" t="s">
        <v>16</v>
      </c>
      <c r="B11" s="1">
        <v>2.64</v>
      </c>
      <c r="C11" s="1">
        <v>3.44</v>
      </c>
      <c r="D11" s="1">
        <v>4.21</v>
      </c>
      <c r="E11" s="1">
        <v>4.9</v>
      </c>
      <c r="F11" s="1">
        <v>1.75</v>
      </c>
      <c r="G11" s="1">
        <v>2.35</v>
      </c>
      <c r="H11" s="1">
        <v>3</v>
      </c>
      <c r="I11" s="1">
        <v>3.7</v>
      </c>
    </row>
    <row r="12" spans="1:9" ht="12.75" hidden="1">
      <c r="A12" s="1" t="s">
        <v>17</v>
      </c>
      <c r="B12" s="1">
        <v>2.27</v>
      </c>
      <c r="C12" s="1">
        <v>2.85</v>
      </c>
      <c r="D12" s="1">
        <v>3.38</v>
      </c>
      <c r="E12" s="1">
        <v>3.85</v>
      </c>
      <c r="F12" s="1">
        <v>1.58</v>
      </c>
      <c r="G12" s="1">
        <v>2.05</v>
      </c>
      <c r="H12" s="1">
        <v>2.55</v>
      </c>
      <c r="I12" s="1">
        <v>3.06</v>
      </c>
    </row>
    <row r="13" spans="1:9" ht="12.75" hidden="1">
      <c r="A13" s="1" t="s">
        <v>18</v>
      </c>
      <c r="B13" s="1">
        <v>1.99</v>
      </c>
      <c r="C13" s="1">
        <v>2.43</v>
      </c>
      <c r="D13" s="1">
        <v>2.82</v>
      </c>
      <c r="E13" s="1">
        <v>3.16</v>
      </c>
      <c r="F13" s="1">
        <v>1.44</v>
      </c>
      <c r="G13" s="1">
        <v>1.83</v>
      </c>
      <c r="H13" s="1">
        <v>2.22</v>
      </c>
      <c r="I13" s="1">
        <v>2.62</v>
      </c>
    </row>
    <row r="14" ht="5.25" customHeight="1" hidden="1"/>
    <row r="15" spans="1:11" s="9" customFormat="1" ht="14.25">
      <c r="A15" s="8" t="s">
        <v>2</v>
      </c>
      <c r="B15" s="73" t="s">
        <v>19</v>
      </c>
      <c r="C15" s="74"/>
      <c r="D15" s="74"/>
      <c r="E15" s="74"/>
      <c r="F15" s="74"/>
      <c r="G15" s="74"/>
      <c r="H15" s="74"/>
      <c r="I15" s="75"/>
      <c r="J15" s="45" t="s">
        <v>6</v>
      </c>
      <c r="K15" s="46"/>
    </row>
    <row r="16" spans="1:11" s="9" customFormat="1" ht="12.75">
      <c r="A16" s="10" t="s">
        <v>0</v>
      </c>
      <c r="B16" s="76" t="s">
        <v>3</v>
      </c>
      <c r="C16" s="77"/>
      <c r="D16" s="77"/>
      <c r="E16" s="77"/>
      <c r="F16" s="77"/>
      <c r="G16" s="77"/>
      <c r="H16" s="77"/>
      <c r="I16" s="78"/>
      <c r="J16" s="47" t="s">
        <v>7</v>
      </c>
      <c r="K16" s="48"/>
    </row>
    <row r="17" spans="1:11" s="9" customFormat="1" ht="15">
      <c r="A17" s="11" t="s">
        <v>10</v>
      </c>
      <c r="B17" s="12">
        <v>300</v>
      </c>
      <c r="C17" s="13">
        <v>225</v>
      </c>
      <c r="D17" s="13">
        <v>150</v>
      </c>
      <c r="E17" s="14">
        <v>75</v>
      </c>
      <c r="F17" s="32">
        <v>300</v>
      </c>
      <c r="G17" s="13">
        <v>225</v>
      </c>
      <c r="H17" s="13">
        <v>150</v>
      </c>
      <c r="I17" s="13">
        <v>75</v>
      </c>
      <c r="J17" s="49" t="s">
        <v>11</v>
      </c>
      <c r="K17" s="50"/>
    </row>
    <row r="18" spans="1:11" ht="12.75">
      <c r="A18" s="33">
        <v>15</v>
      </c>
      <c r="B18" s="16">
        <f aca="true" t="shared" si="0" ref="B18:I22">B$10*(($E$7-$E$8)/(LN(($E$7-$A18)/($E$8-$A18))))</f>
        <v>77.6885590648576</v>
      </c>
      <c r="C18" s="17">
        <f t="shared" si="0"/>
        <v>107.03757026713714</v>
      </c>
      <c r="D18" s="17">
        <f t="shared" si="0"/>
        <v>137.61973320060488</v>
      </c>
      <c r="E18" s="18">
        <f t="shared" si="0"/>
        <v>166.2288533641715</v>
      </c>
      <c r="F18" s="16">
        <f t="shared" si="0"/>
        <v>48.339547862578065</v>
      </c>
      <c r="G18" s="17">
        <f t="shared" si="0"/>
        <v>67.33008452287659</v>
      </c>
      <c r="H18" s="17">
        <f t="shared" si="0"/>
        <v>89.77344603050211</v>
      </c>
      <c r="I18" s="18">
        <f t="shared" si="0"/>
        <v>115.17637169297936</v>
      </c>
      <c r="J18" s="79" t="s">
        <v>4</v>
      </c>
      <c r="K18" s="42" t="s">
        <v>5</v>
      </c>
    </row>
    <row r="19" spans="1:11" ht="12.75">
      <c r="A19" s="34">
        <v>18</v>
      </c>
      <c r="B19" s="20">
        <f t="shared" si="0"/>
        <v>68.08992302715853</v>
      </c>
      <c r="C19" s="21">
        <f t="shared" si="0"/>
        <v>93.81278283741842</v>
      </c>
      <c r="D19" s="21">
        <f t="shared" si="0"/>
        <v>120.61643507668084</v>
      </c>
      <c r="E19" s="22">
        <f t="shared" si="0"/>
        <v>145.69081942953923</v>
      </c>
      <c r="F19" s="20">
        <f t="shared" si="0"/>
        <v>42.36706321689864</v>
      </c>
      <c r="G19" s="21">
        <f t="shared" si="0"/>
        <v>59.011266623537395</v>
      </c>
      <c r="H19" s="21">
        <f t="shared" si="0"/>
        <v>78.6816888313832</v>
      </c>
      <c r="I19" s="22">
        <f t="shared" si="0"/>
        <v>100.94601286883504</v>
      </c>
      <c r="J19" s="80"/>
      <c r="K19" s="43"/>
    </row>
    <row r="20" spans="1:11" ht="12.75">
      <c r="A20" s="34">
        <v>20</v>
      </c>
      <c r="B20" s="20">
        <f t="shared" si="0"/>
        <v>61.66487845259335</v>
      </c>
      <c r="C20" s="21">
        <f t="shared" si="0"/>
        <v>84.96049920135084</v>
      </c>
      <c r="D20" s="21">
        <f t="shared" si="0"/>
        <v>109.23492754459394</v>
      </c>
      <c r="E20" s="22">
        <f t="shared" si="0"/>
        <v>131.94326373666007</v>
      </c>
      <c r="F20" s="20">
        <f t="shared" si="0"/>
        <v>38.36925770383586</v>
      </c>
      <c r="G20" s="21">
        <f t="shared" si="0"/>
        <v>53.44289465891424</v>
      </c>
      <c r="H20" s="21">
        <f t="shared" si="0"/>
        <v>71.25719287855232</v>
      </c>
      <c r="I20" s="22">
        <f t="shared" si="0"/>
        <v>91.42062932495585</v>
      </c>
      <c r="J20" s="80"/>
      <c r="K20" s="43"/>
    </row>
    <row r="21" spans="1:11" ht="12.75">
      <c r="A21" s="34">
        <v>22</v>
      </c>
      <c r="B21" s="20">
        <f t="shared" si="0"/>
        <v>55.21038272889475</v>
      </c>
      <c r="C21" s="21">
        <f t="shared" si="0"/>
        <v>76.06763842647722</v>
      </c>
      <c r="D21" s="21">
        <f t="shared" si="0"/>
        <v>97.80124940547071</v>
      </c>
      <c r="E21" s="22">
        <f t="shared" si="0"/>
        <v>118.13269193420656</v>
      </c>
      <c r="F21" s="20">
        <f t="shared" si="0"/>
        <v>34.35312703131229</v>
      </c>
      <c r="G21" s="21">
        <f t="shared" si="0"/>
        <v>47.84899836504212</v>
      </c>
      <c r="H21" s="21">
        <f t="shared" si="0"/>
        <v>63.79866448672283</v>
      </c>
      <c r="I21" s="22">
        <f t="shared" si="0"/>
        <v>81.85158328379</v>
      </c>
      <c r="J21" s="80"/>
      <c r="K21" s="43"/>
    </row>
    <row r="22" spans="1:11" ht="12.75">
      <c r="A22" s="35">
        <v>24</v>
      </c>
      <c r="B22" s="24">
        <f t="shared" si="0"/>
        <v>48.714315928331004</v>
      </c>
      <c r="C22" s="25">
        <f t="shared" si="0"/>
        <v>67.1175019457005</v>
      </c>
      <c r="D22" s="25">
        <f t="shared" si="0"/>
        <v>86.2939310730435</v>
      </c>
      <c r="E22" s="26">
        <f t="shared" si="0"/>
        <v>104.23317122442887</v>
      </c>
      <c r="F22" s="24">
        <f t="shared" si="0"/>
        <v>30.31112991096151</v>
      </c>
      <c r="G22" s="25">
        <f t="shared" si="0"/>
        <v>42.21907380455354</v>
      </c>
      <c r="H22" s="25">
        <f t="shared" si="0"/>
        <v>56.29209840607138</v>
      </c>
      <c r="I22" s="26">
        <f t="shared" si="0"/>
        <v>72.22090647152564</v>
      </c>
      <c r="J22" s="81"/>
      <c r="K22" s="44"/>
    </row>
    <row r="23" spans="1:11" ht="12.75">
      <c r="A23" s="36">
        <v>15</v>
      </c>
      <c r="B23" s="16">
        <f aca="true" t="shared" si="1" ref="B23:I27">B$11*(($E$7-$E$8)/(LN(($E$7-$A23)/($E$8-$A23))))</f>
        <v>65.1104114067378</v>
      </c>
      <c r="C23" s="17">
        <f t="shared" si="1"/>
        <v>84.84083910574925</v>
      </c>
      <c r="D23" s="17">
        <f t="shared" si="1"/>
        <v>103.83137576604778</v>
      </c>
      <c r="E23" s="18">
        <f t="shared" si="1"/>
        <v>120.84886965644517</v>
      </c>
      <c r="F23" s="16">
        <f t="shared" si="1"/>
        <v>43.16031059158756</v>
      </c>
      <c r="G23" s="17">
        <f t="shared" si="1"/>
        <v>57.95813136584615</v>
      </c>
      <c r="H23" s="17">
        <f t="shared" si="1"/>
        <v>73.98910387129295</v>
      </c>
      <c r="I23" s="18">
        <f t="shared" si="1"/>
        <v>91.25322810792798</v>
      </c>
      <c r="J23" s="79" t="s">
        <v>12</v>
      </c>
      <c r="K23" s="42" t="s">
        <v>23</v>
      </c>
    </row>
    <row r="24" spans="1:11" ht="12.75">
      <c r="A24" s="34">
        <v>18</v>
      </c>
      <c r="B24" s="20">
        <f t="shared" si="1"/>
        <v>57.06584025133287</v>
      </c>
      <c r="C24" s="21">
        <f t="shared" si="1"/>
        <v>74.35851911537313</v>
      </c>
      <c r="D24" s="21">
        <f t="shared" si="1"/>
        <v>91.00272252201188</v>
      </c>
      <c r="E24" s="22">
        <f t="shared" si="1"/>
        <v>105.91765804224661</v>
      </c>
      <c r="F24" s="20">
        <f t="shared" si="1"/>
        <v>37.827735015088074</v>
      </c>
      <c r="G24" s="21">
        <f t="shared" si="1"/>
        <v>50.79724416311828</v>
      </c>
      <c r="H24" s="21">
        <f t="shared" si="1"/>
        <v>64.84754574015099</v>
      </c>
      <c r="I24" s="22">
        <f t="shared" si="1"/>
        <v>79.97863974618622</v>
      </c>
      <c r="J24" s="80"/>
      <c r="K24" s="43"/>
    </row>
    <row r="25" spans="1:11" ht="12.75">
      <c r="A25" s="34">
        <v>20</v>
      </c>
      <c r="B25" s="20">
        <f t="shared" si="1"/>
        <v>51.681040988840145</v>
      </c>
      <c r="C25" s="21">
        <f t="shared" si="1"/>
        <v>67.34196250060988</v>
      </c>
      <c r="D25" s="21">
        <f t="shared" si="1"/>
        <v>82.41559945568825</v>
      </c>
      <c r="E25" s="22">
        <f t="shared" si="1"/>
        <v>95.92314425958966</v>
      </c>
      <c r="F25" s="20">
        <f t="shared" si="1"/>
        <v>34.258265806996306</v>
      </c>
      <c r="G25" s="21">
        <f t="shared" si="1"/>
        <v>46.00395694082361</v>
      </c>
      <c r="H25" s="21">
        <f t="shared" si="1"/>
        <v>58.72845566913652</v>
      </c>
      <c r="I25" s="22">
        <f t="shared" si="1"/>
        <v>72.43176199193505</v>
      </c>
      <c r="J25" s="80"/>
      <c r="K25" s="43"/>
    </row>
    <row r="26" spans="1:11" ht="12.75">
      <c r="A26" s="34">
        <v>22</v>
      </c>
      <c r="B26" s="20">
        <f t="shared" si="1"/>
        <v>46.271558858502274</v>
      </c>
      <c r="C26" s="21">
        <f t="shared" si="1"/>
        <v>60.293243361078716</v>
      </c>
      <c r="D26" s="21">
        <f t="shared" si="1"/>
        <v>73.78911469480855</v>
      </c>
      <c r="E26" s="22">
        <f t="shared" si="1"/>
        <v>85.88281757828074</v>
      </c>
      <c r="F26" s="20">
        <f t="shared" si="1"/>
        <v>30.672434849385976</v>
      </c>
      <c r="G26" s="21">
        <f t="shared" si="1"/>
        <v>41.18869822631831</v>
      </c>
      <c r="H26" s="21">
        <f t="shared" si="1"/>
        <v>52.581316884661675</v>
      </c>
      <c r="I26" s="22">
        <f t="shared" si="1"/>
        <v>64.85029082441606</v>
      </c>
      <c r="J26" s="80"/>
      <c r="K26" s="43"/>
    </row>
    <row r="27" spans="1:11" ht="12.75">
      <c r="A27" s="37">
        <v>24</v>
      </c>
      <c r="B27" s="24">
        <f t="shared" si="1"/>
        <v>40.82723620660122</v>
      </c>
      <c r="C27" s="25">
        <f t="shared" si="1"/>
        <v>53.19912596617735</v>
      </c>
      <c r="D27" s="25">
        <f t="shared" si="1"/>
        <v>65.10706985976937</v>
      </c>
      <c r="E27" s="26">
        <f t="shared" si="1"/>
        <v>75.7778247774038</v>
      </c>
      <c r="F27" s="24">
        <f t="shared" si="1"/>
        <v>27.06350884907278</v>
      </c>
      <c r="G27" s="25">
        <f t="shared" si="1"/>
        <v>36.342426168754876</v>
      </c>
      <c r="H27" s="25">
        <f t="shared" si="1"/>
        <v>46.39458659841048</v>
      </c>
      <c r="I27" s="26">
        <f t="shared" si="1"/>
        <v>57.21999013803959</v>
      </c>
      <c r="J27" s="81"/>
      <c r="K27" s="44"/>
    </row>
    <row r="28" spans="1:11" ht="12.75">
      <c r="A28" s="33">
        <v>15</v>
      </c>
      <c r="B28" s="16">
        <f aca="true" t="shared" si="2" ref="B28:I32">B$12*(($E$7-$E$8)/(LN(($E$7-$A28)/($E$8-$A28))))</f>
        <v>55.985088595945</v>
      </c>
      <c r="C28" s="17">
        <f t="shared" si="2"/>
        <v>70.28964867772831</v>
      </c>
      <c r="D28" s="17">
        <f t="shared" si="2"/>
        <v>83.36105702832339</v>
      </c>
      <c r="E28" s="18">
        <f t="shared" si="2"/>
        <v>94.95268330149263</v>
      </c>
      <c r="F28" s="16">
        <f t="shared" si="2"/>
        <v>38.967594705547626</v>
      </c>
      <c r="G28" s="17">
        <f t="shared" si="2"/>
        <v>50.559220978716844</v>
      </c>
      <c r="H28" s="17">
        <f t="shared" si="2"/>
        <v>62.890738290599</v>
      </c>
      <c r="I28" s="18">
        <f t="shared" si="2"/>
        <v>75.46888594871882</v>
      </c>
      <c r="J28" s="79" t="s">
        <v>13</v>
      </c>
      <c r="K28" s="42" t="s">
        <v>24</v>
      </c>
    </row>
    <row r="29" spans="1:11" ht="12.75">
      <c r="A29" s="34">
        <v>18</v>
      </c>
      <c r="B29" s="20">
        <f t="shared" si="2"/>
        <v>49.06797627671425</v>
      </c>
      <c r="C29" s="21">
        <f t="shared" si="2"/>
        <v>61.60516845314344</v>
      </c>
      <c r="D29" s="21">
        <f t="shared" si="2"/>
        <v>73.06156820057011</v>
      </c>
      <c r="E29" s="22">
        <f t="shared" si="2"/>
        <v>83.22101703319377</v>
      </c>
      <c r="F29" s="20">
        <f t="shared" si="2"/>
        <v>34.15304075647952</v>
      </c>
      <c r="G29" s="21">
        <f t="shared" si="2"/>
        <v>44.31248958910317</v>
      </c>
      <c r="H29" s="21">
        <f t="shared" si="2"/>
        <v>55.120413879128336</v>
      </c>
      <c r="I29" s="22">
        <f t="shared" si="2"/>
        <v>66.14449665495401</v>
      </c>
      <c r="J29" s="80"/>
      <c r="K29" s="43"/>
    </row>
    <row r="30" spans="1:11" ht="12.75">
      <c r="A30" s="34">
        <v>20</v>
      </c>
      <c r="B30" s="20">
        <f t="shared" si="2"/>
        <v>44.43786478964664</v>
      </c>
      <c r="C30" s="21">
        <f t="shared" si="2"/>
        <v>55.7920328856797</v>
      </c>
      <c r="D30" s="21">
        <f t="shared" si="2"/>
        <v>66.16739338722715</v>
      </c>
      <c r="E30" s="22">
        <f t="shared" si="2"/>
        <v>75.36818477539188</v>
      </c>
      <c r="F30" s="20">
        <f t="shared" si="2"/>
        <v>30.93031998574524</v>
      </c>
      <c r="G30" s="21">
        <f t="shared" si="2"/>
        <v>40.13111137390995</v>
      </c>
      <c r="H30" s="21">
        <f t="shared" si="2"/>
        <v>49.91918731876604</v>
      </c>
      <c r="I30" s="22">
        <f t="shared" si="2"/>
        <v>59.90302478251926</v>
      </c>
      <c r="J30" s="80"/>
      <c r="K30" s="43"/>
    </row>
    <row r="31" spans="1:11" ht="12.75">
      <c r="A31" s="34">
        <v>22</v>
      </c>
      <c r="B31" s="20">
        <f t="shared" si="2"/>
        <v>39.78652977606067</v>
      </c>
      <c r="C31" s="21">
        <f t="shared" si="2"/>
        <v>49.95225104042859</v>
      </c>
      <c r="D31" s="21">
        <f t="shared" si="2"/>
        <v>59.24161702338548</v>
      </c>
      <c r="E31" s="22">
        <f t="shared" si="2"/>
        <v>67.47935666864915</v>
      </c>
      <c r="F31" s="20">
        <f t="shared" si="2"/>
        <v>27.69282689258848</v>
      </c>
      <c r="G31" s="21">
        <f t="shared" si="2"/>
        <v>35.93056653785214</v>
      </c>
      <c r="H31" s="21">
        <f t="shared" si="2"/>
        <v>44.69411935196242</v>
      </c>
      <c r="I31" s="22">
        <f t="shared" si="2"/>
        <v>53.6329432223549</v>
      </c>
      <c r="J31" s="80"/>
      <c r="K31" s="43"/>
    </row>
    <row r="32" spans="1:11" ht="12.75">
      <c r="A32" s="35">
        <v>24</v>
      </c>
      <c r="B32" s="24">
        <f t="shared" si="2"/>
        <v>35.10523719279726</v>
      </c>
      <c r="C32" s="25">
        <f t="shared" si="2"/>
        <v>44.07485726848996</v>
      </c>
      <c r="D32" s="25">
        <f t="shared" si="2"/>
        <v>52.27123423420914</v>
      </c>
      <c r="E32" s="26">
        <f t="shared" si="2"/>
        <v>59.53971946796012</v>
      </c>
      <c r="F32" s="24">
        <f t="shared" si="2"/>
        <v>24.434482275162853</v>
      </c>
      <c r="G32" s="25">
        <f t="shared" si="2"/>
        <v>31.702967508913826</v>
      </c>
      <c r="H32" s="25">
        <f t="shared" si="2"/>
        <v>39.4353986086489</v>
      </c>
      <c r="I32" s="26">
        <f t="shared" si="2"/>
        <v>47.32247833037869</v>
      </c>
      <c r="J32" s="81"/>
      <c r="K32" s="44"/>
    </row>
    <row r="33" spans="1:11" ht="12.75">
      <c r="A33" s="36">
        <v>15</v>
      </c>
      <c r="B33" s="16">
        <f aca="true" t="shared" si="3" ref="B33:I37">B$13*(($E$7-$E$8)/(LN(($E$7-$A33)/($E$8-$A33))))</f>
        <v>49.07943890129099</v>
      </c>
      <c r="C33" s="17">
        <f t="shared" si="3"/>
        <v>59.9311741357473</v>
      </c>
      <c r="D33" s="17">
        <f t="shared" si="3"/>
        <v>69.54975763901537</v>
      </c>
      <c r="E33" s="18">
        <f t="shared" si="3"/>
        <v>77.93518941109525</v>
      </c>
      <c r="F33" s="16">
        <f t="shared" si="3"/>
        <v>35.51476985822062</v>
      </c>
      <c r="G33" s="17">
        <f t="shared" si="3"/>
        <v>45.1333533614887</v>
      </c>
      <c r="H33" s="17">
        <f t="shared" si="3"/>
        <v>54.75193686475679</v>
      </c>
      <c r="I33" s="18">
        <f t="shared" si="3"/>
        <v>64.61715071426252</v>
      </c>
      <c r="J33" s="85" t="s">
        <v>14</v>
      </c>
      <c r="K33" s="59" t="s">
        <v>25</v>
      </c>
    </row>
    <row r="34" spans="1:11" ht="12.75">
      <c r="A34" s="34">
        <v>18</v>
      </c>
      <c r="B34" s="20">
        <f t="shared" si="3"/>
        <v>43.01553867430015</v>
      </c>
      <c r="C34" s="21">
        <f t="shared" si="3"/>
        <v>52.5265120495223</v>
      </c>
      <c r="D34" s="21">
        <f t="shared" si="3"/>
        <v>60.956692995741925</v>
      </c>
      <c r="E34" s="22">
        <f t="shared" si="3"/>
        <v>68.30608151295904</v>
      </c>
      <c r="F34" s="20">
        <f t="shared" si="3"/>
        <v>31.126821955272472</v>
      </c>
      <c r="G34" s="21">
        <f t="shared" si="3"/>
        <v>39.557002901492105</v>
      </c>
      <c r="H34" s="21">
        <f t="shared" si="3"/>
        <v>47.987183847711734</v>
      </c>
      <c r="I34" s="22">
        <f t="shared" si="3"/>
        <v>56.63352327973187</v>
      </c>
      <c r="J34" s="80"/>
      <c r="K34" s="43"/>
    </row>
    <row r="35" spans="1:11" ht="12.75">
      <c r="A35" s="34">
        <v>20</v>
      </c>
      <c r="B35" s="20">
        <f t="shared" si="3"/>
        <v>38.95654226052723</v>
      </c>
      <c r="C35" s="21">
        <f t="shared" si="3"/>
        <v>47.57004909200059</v>
      </c>
      <c r="D35" s="21">
        <f t="shared" si="3"/>
        <v>55.20474832898833</v>
      </c>
      <c r="E35" s="22">
        <f t="shared" si="3"/>
        <v>61.86063997149048</v>
      </c>
      <c r="F35" s="20">
        <f t="shared" si="3"/>
        <v>28.18965872118553</v>
      </c>
      <c r="G35" s="21">
        <f t="shared" si="3"/>
        <v>35.82435795817328</v>
      </c>
      <c r="H35" s="21">
        <f t="shared" si="3"/>
        <v>43.45905719516103</v>
      </c>
      <c r="I35" s="22">
        <f t="shared" si="3"/>
        <v>51.2895179510459</v>
      </c>
      <c r="J35" s="80"/>
      <c r="K35" s="43"/>
    </row>
    <row r="36" spans="1:11" ht="12.75">
      <c r="A36" s="34">
        <v>22</v>
      </c>
      <c r="B36" s="20">
        <f t="shared" si="3"/>
        <v>34.87894020015891</v>
      </c>
      <c r="C36" s="21">
        <f t="shared" si="3"/>
        <v>42.590866676575956</v>
      </c>
      <c r="D36" s="21">
        <f t="shared" si="3"/>
        <v>49.42643787158197</v>
      </c>
      <c r="E36" s="22">
        <f t="shared" si="3"/>
        <v>55.38565378517696</v>
      </c>
      <c r="F36" s="20">
        <f t="shared" si="3"/>
        <v>25.2390321046376</v>
      </c>
      <c r="G36" s="21">
        <f t="shared" si="3"/>
        <v>32.07460329964362</v>
      </c>
      <c r="H36" s="21">
        <f t="shared" si="3"/>
        <v>38.91017449464964</v>
      </c>
      <c r="I36" s="22">
        <f t="shared" si="3"/>
        <v>45.92101674593786</v>
      </c>
      <c r="J36" s="80"/>
      <c r="K36" s="43"/>
    </row>
    <row r="37" spans="1:11" ht="12.75">
      <c r="A37" s="35">
        <v>24</v>
      </c>
      <c r="B37" s="24">
        <f t="shared" si="3"/>
        <v>30.775075776945616</v>
      </c>
      <c r="C37" s="25">
        <f t="shared" si="3"/>
        <v>37.57961514471249</v>
      </c>
      <c r="D37" s="25">
        <f t="shared" si="3"/>
        <v>43.61091140250585</v>
      </c>
      <c r="E37" s="26">
        <f t="shared" si="3"/>
        <v>48.86896455032571</v>
      </c>
      <c r="F37" s="24">
        <f t="shared" si="3"/>
        <v>22.26940156723703</v>
      </c>
      <c r="G37" s="25">
        <f t="shared" si="3"/>
        <v>28.300697825030394</v>
      </c>
      <c r="H37" s="25">
        <f t="shared" si="3"/>
        <v>34.331994082823755</v>
      </c>
      <c r="I37" s="26">
        <f t="shared" si="3"/>
        <v>40.51793896261182</v>
      </c>
      <c r="J37" s="81"/>
      <c r="K37" s="44"/>
    </row>
    <row r="38" spans="2:9" ht="27" customHeight="1">
      <c r="B38" s="82" t="s">
        <v>29</v>
      </c>
      <c r="C38" s="83"/>
      <c r="D38" s="83"/>
      <c r="E38" s="84"/>
      <c r="F38" s="82" t="s">
        <v>30</v>
      </c>
      <c r="G38" s="83"/>
      <c r="H38" s="83"/>
      <c r="I38" s="84"/>
    </row>
    <row r="39" spans="2:9" ht="7.5" customHeight="1">
      <c r="B39" s="38"/>
      <c r="C39" s="38"/>
      <c r="D39" s="38"/>
      <c r="E39" s="38"/>
      <c r="F39" s="38"/>
      <c r="G39" s="38"/>
      <c r="H39" s="38"/>
      <c r="I39" s="38"/>
    </row>
    <row r="40" spans="1:13" ht="55.5" customHeight="1">
      <c r="A40" s="60" t="s">
        <v>31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31"/>
      <c r="M40" s="31"/>
    </row>
    <row r="41" spans="1:13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9"/>
      <c r="M44" s="29"/>
    </row>
    <row r="45" spans="1:13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</sheetData>
  <sheetProtection password="CACD" sheet="1" objects="1" scenarios="1"/>
  <mergeCells count="18">
    <mergeCell ref="A40:K40"/>
    <mergeCell ref="J33:J37"/>
    <mergeCell ref="K33:K37"/>
    <mergeCell ref="J23:J27"/>
    <mergeCell ref="K23:K27"/>
    <mergeCell ref="J28:J32"/>
    <mergeCell ref="K28:K32"/>
    <mergeCell ref="A7:D7"/>
    <mergeCell ref="A8:D8"/>
    <mergeCell ref="B38:E38"/>
    <mergeCell ref="F38:I38"/>
    <mergeCell ref="B15:I15"/>
    <mergeCell ref="B16:I16"/>
    <mergeCell ref="K18:K22"/>
    <mergeCell ref="J15:K15"/>
    <mergeCell ref="J16:K16"/>
    <mergeCell ref="J17:K17"/>
    <mergeCell ref="J18:J22"/>
  </mergeCells>
  <conditionalFormatting sqref="E8">
    <cfRule type="cellIs" priority="1" dxfId="0" operator="greaterThanOrEqual" stopIfTrue="1">
      <formula>$E$7</formula>
    </cfRule>
  </conditionalFormatting>
  <conditionalFormatting sqref="E7">
    <cfRule type="cellIs" priority="2" dxfId="0" operator="greaterThanOrEqual" stopIfTrue="1">
      <formula>60</formula>
    </cfRule>
  </conditionalFormatting>
  <conditionalFormatting sqref="B18:I18 B23:I23 B28:I28 B33:I33">
    <cfRule type="cellIs" priority="3" dxfId="1" operator="between" stopIfTrue="1">
      <formula>157</formula>
      <formula>224</formula>
    </cfRule>
    <cfRule type="cellIs" priority="4" dxfId="2" operator="greaterThanOrEqual" stopIfTrue="1">
      <formula>224</formula>
    </cfRule>
  </conditionalFormatting>
  <conditionalFormatting sqref="B29:I29 B24:I24 B19:I19 B34:I34">
    <cfRule type="cellIs" priority="5" dxfId="1" operator="between" stopIfTrue="1">
      <formula>123</formula>
      <formula>190</formula>
    </cfRule>
    <cfRule type="cellIs" priority="6" dxfId="2" operator="greaterThanOrEqual" stopIfTrue="1">
      <formula>190</formula>
    </cfRule>
  </conditionalFormatting>
  <conditionalFormatting sqref="B20:I20 B25:I25 B30:I30 B35:I35">
    <cfRule type="cellIs" priority="7" dxfId="1" operator="between" stopIfTrue="1">
      <formula>101</formula>
      <formula>168</formula>
    </cfRule>
    <cfRule type="cellIs" priority="8" dxfId="2" operator="greaterThanOrEqual" stopIfTrue="1">
      <formula>168</formula>
    </cfRule>
  </conditionalFormatting>
  <conditionalFormatting sqref="B21:I21 B26:I26 B31:I31 B36:I36">
    <cfRule type="cellIs" priority="9" dxfId="1" operator="between" stopIfTrue="1">
      <formula>79</formula>
      <formula>146</formula>
    </cfRule>
    <cfRule type="cellIs" priority="10" dxfId="2" operator="greaterThanOrEqual" stopIfTrue="1">
      <formula>146</formula>
    </cfRule>
  </conditionalFormatting>
  <conditionalFormatting sqref="B22:I22 B27:I27 B32:I32 B37:I37">
    <cfRule type="cellIs" priority="11" dxfId="1" operator="between" stopIfTrue="1">
      <formula>56</formula>
      <formula>123</formula>
    </cfRule>
    <cfRule type="cellIs" priority="12" dxfId="2" operator="greaterThanOrEqual" stopIfTrue="1">
      <formula>123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&amp;L&amp;8Purmo DiaNorm Wärme AG
Postfach 1325
38688 Vienenburg&amp;C&amp;8Tel.: 05324/808-0
Fax : 05324/808-999
E-Mail: info@pdw.de&amp;R&amp;8&amp;D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4"/>
  <sheetViews>
    <sheetView showGridLines="0" workbookViewId="0" topLeftCell="A1">
      <selection activeCell="E7" sqref="E7"/>
    </sheetView>
  </sheetViews>
  <sheetFormatPr defaultColWidth="11.421875" defaultRowHeight="12.75"/>
  <cols>
    <col min="1" max="1" width="10.7109375" style="1" customWidth="1"/>
    <col min="2" max="11" width="5.7109375" style="1" customWidth="1"/>
    <col min="12" max="13" width="4.7109375" style="1" customWidth="1"/>
    <col min="14" max="16384" width="11.421875" style="1" customWidth="1"/>
  </cols>
  <sheetData>
    <row r="1" ht="12.75"/>
    <row r="2" ht="11.25" customHeight="1"/>
    <row r="3" ht="3" customHeight="1"/>
    <row r="4" ht="15.75">
      <c r="A4" s="2" t="s">
        <v>20</v>
      </c>
    </row>
    <row r="5" ht="15.75">
      <c r="A5" s="2" t="s">
        <v>32</v>
      </c>
    </row>
    <row r="6" spans="1:5" ht="15" customHeight="1">
      <c r="A6" s="2"/>
      <c r="E6" s="3" t="s">
        <v>26</v>
      </c>
    </row>
    <row r="7" spans="1:7" ht="14.25">
      <c r="A7" s="57" t="s">
        <v>8</v>
      </c>
      <c r="B7" s="57"/>
      <c r="C7" s="57"/>
      <c r="D7" s="57"/>
      <c r="E7" s="30">
        <v>45</v>
      </c>
      <c r="F7" s="4" t="s">
        <v>1</v>
      </c>
      <c r="G7" s="5" t="str">
        <f>IF(E7&gt;=60,"Vorlauftemperatur zu hoch!!!"," ")</f>
        <v> </v>
      </c>
    </row>
    <row r="8" spans="1:14" ht="14.25">
      <c r="A8" s="57" t="s">
        <v>9</v>
      </c>
      <c r="B8" s="57"/>
      <c r="C8" s="57"/>
      <c r="D8" s="57"/>
      <c r="E8" s="30">
        <v>35</v>
      </c>
      <c r="F8" s="4" t="s">
        <v>1</v>
      </c>
      <c r="G8" s="5" t="str">
        <f>IF(E8&gt;=E7,"Rücklauftemperatur zu hoch!!!"," ")</f>
        <v> </v>
      </c>
      <c r="H8" s="6"/>
      <c r="I8" s="6"/>
      <c r="J8" s="6"/>
      <c r="K8" s="6"/>
      <c r="L8" s="6"/>
      <c r="M8" s="6"/>
      <c r="N8" s="6"/>
    </row>
    <row r="9" spans="1:7" ht="6.75" customHeight="1">
      <c r="A9" s="4"/>
      <c r="E9" s="4"/>
      <c r="G9" s="7" t="str">
        <f>IF((E7-E8)&lt;=3,"Bitte eine Spreizung &gt; 3 K wählen!!"," ")</f>
        <v> </v>
      </c>
    </row>
    <row r="10" spans="1:11" ht="12.75" hidden="1">
      <c r="A10" s="1" t="s">
        <v>15</v>
      </c>
      <c r="B10" s="1">
        <v>3.67</v>
      </c>
      <c r="C10" s="1">
        <v>4.21</v>
      </c>
      <c r="D10" s="1">
        <v>4.51</v>
      </c>
      <c r="E10" s="1">
        <v>4.86</v>
      </c>
      <c r="F10" s="1">
        <v>5.22</v>
      </c>
      <c r="G10" s="1">
        <v>5.6</v>
      </c>
      <c r="H10" s="1">
        <v>6.01</v>
      </c>
      <c r="I10" s="1">
        <v>6.47</v>
      </c>
      <c r="J10" s="1">
        <v>6.99</v>
      </c>
      <c r="K10" s="1">
        <v>7.52</v>
      </c>
    </row>
    <row r="11" spans="1:11" ht="12.75" hidden="1">
      <c r="A11" s="1" t="s">
        <v>16</v>
      </c>
      <c r="B11" s="1">
        <v>2.95</v>
      </c>
      <c r="C11" s="1">
        <v>3.31</v>
      </c>
      <c r="D11" s="1">
        <v>3.52</v>
      </c>
      <c r="E11" s="1">
        <v>3.72</v>
      </c>
      <c r="F11" s="1">
        <v>3.96</v>
      </c>
      <c r="G11" s="1">
        <v>4.21</v>
      </c>
      <c r="H11" s="1">
        <v>4.47</v>
      </c>
      <c r="I11" s="1">
        <v>4.75</v>
      </c>
      <c r="J11" s="1">
        <v>5.05</v>
      </c>
      <c r="K11" s="1">
        <v>5.38</v>
      </c>
    </row>
    <row r="12" spans="1:11" ht="12.75" hidden="1">
      <c r="A12" s="1" t="s">
        <v>17</v>
      </c>
      <c r="B12" s="1">
        <v>2.51</v>
      </c>
      <c r="C12" s="1">
        <v>2.77</v>
      </c>
      <c r="D12" s="1">
        <v>2.91</v>
      </c>
      <c r="E12" s="1">
        <v>3.07</v>
      </c>
      <c r="F12" s="1">
        <v>3.22</v>
      </c>
      <c r="G12" s="1">
        <v>3.39</v>
      </c>
      <c r="H12" s="1">
        <v>3.56</v>
      </c>
      <c r="I12" s="1">
        <v>3.75</v>
      </c>
      <c r="J12" s="1">
        <v>3.96</v>
      </c>
      <c r="K12" s="1">
        <v>4.17</v>
      </c>
    </row>
    <row r="13" spans="1:11" ht="12.75" hidden="1">
      <c r="A13" s="1" t="s">
        <v>18</v>
      </c>
      <c r="B13" s="1">
        <v>2.19</v>
      </c>
      <c r="C13" s="1">
        <v>2.39</v>
      </c>
      <c r="D13" s="1">
        <v>2.49</v>
      </c>
      <c r="E13" s="1">
        <v>2.61</v>
      </c>
      <c r="F13" s="1">
        <v>2.73</v>
      </c>
      <c r="G13" s="1">
        <v>2.85</v>
      </c>
      <c r="H13" s="1">
        <v>2.98</v>
      </c>
      <c r="I13" s="1">
        <v>3.11</v>
      </c>
      <c r="J13" s="1">
        <v>3.26</v>
      </c>
      <c r="K13" s="1">
        <v>3.4</v>
      </c>
    </row>
    <row r="14" ht="0.75" customHeight="1"/>
    <row r="15" spans="1:13" s="9" customFormat="1" ht="14.25">
      <c r="A15" s="8" t="s">
        <v>2</v>
      </c>
      <c r="B15" s="54" t="s">
        <v>19</v>
      </c>
      <c r="C15" s="55"/>
      <c r="D15" s="55"/>
      <c r="E15" s="55"/>
      <c r="F15" s="55"/>
      <c r="G15" s="55"/>
      <c r="H15" s="55"/>
      <c r="I15" s="55"/>
      <c r="J15" s="55"/>
      <c r="K15" s="56"/>
      <c r="L15" s="45" t="s">
        <v>6</v>
      </c>
      <c r="M15" s="46"/>
    </row>
    <row r="16" spans="1:13" s="9" customFormat="1" ht="12.75">
      <c r="A16" s="10" t="s">
        <v>0</v>
      </c>
      <c r="B16" s="51" t="s">
        <v>3</v>
      </c>
      <c r="C16" s="52"/>
      <c r="D16" s="52"/>
      <c r="E16" s="52"/>
      <c r="F16" s="52"/>
      <c r="G16" s="52"/>
      <c r="H16" s="52"/>
      <c r="I16" s="52"/>
      <c r="J16" s="52"/>
      <c r="K16" s="53"/>
      <c r="L16" s="47" t="s">
        <v>7</v>
      </c>
      <c r="M16" s="48"/>
    </row>
    <row r="17" spans="1:13" s="9" customFormat="1" ht="15">
      <c r="A17" s="11" t="s">
        <v>10</v>
      </c>
      <c r="B17" s="12">
        <v>300</v>
      </c>
      <c r="C17" s="13">
        <v>250</v>
      </c>
      <c r="D17" s="13">
        <v>225</v>
      </c>
      <c r="E17" s="13">
        <v>200</v>
      </c>
      <c r="F17" s="13">
        <v>175</v>
      </c>
      <c r="G17" s="13">
        <v>150</v>
      </c>
      <c r="H17" s="13">
        <v>125</v>
      </c>
      <c r="I17" s="13">
        <v>100</v>
      </c>
      <c r="J17" s="13">
        <v>75</v>
      </c>
      <c r="K17" s="14">
        <v>50</v>
      </c>
      <c r="L17" s="49" t="s">
        <v>11</v>
      </c>
      <c r="M17" s="50"/>
    </row>
    <row r="18" spans="1:13" ht="12.75">
      <c r="A18" s="15">
        <v>15</v>
      </c>
      <c r="B18" s="16">
        <f aca="true" t="shared" si="0" ref="B18:K22">B$10*(($E$7-$E$8)/(LN(($E$7-$A18)/($E$8-$A18))))</f>
        <v>90.51333706921504</v>
      </c>
      <c r="C18" s="17">
        <f t="shared" si="0"/>
        <v>103.83137576604778</v>
      </c>
      <c r="D18" s="17">
        <f t="shared" si="0"/>
        <v>111.23028615317708</v>
      </c>
      <c r="E18" s="17">
        <f t="shared" si="0"/>
        <v>119.8623482714946</v>
      </c>
      <c r="F18" s="17">
        <f t="shared" si="0"/>
        <v>128.74104073604974</v>
      </c>
      <c r="G18" s="17">
        <f t="shared" si="0"/>
        <v>138.11299389308016</v>
      </c>
      <c r="H18" s="17">
        <f t="shared" si="0"/>
        <v>148.22483808882356</v>
      </c>
      <c r="I18" s="17">
        <f t="shared" si="0"/>
        <v>159.56983401575513</v>
      </c>
      <c r="J18" s="17">
        <f t="shared" si="0"/>
        <v>172.3946120201126</v>
      </c>
      <c r="K18" s="18">
        <f t="shared" si="0"/>
        <v>185.46602037070767</v>
      </c>
      <c r="L18" s="39" t="s">
        <v>4</v>
      </c>
      <c r="M18" s="42" t="s">
        <v>5</v>
      </c>
    </row>
    <row r="19" spans="1:13" ht="12.75">
      <c r="A19" s="19">
        <v>18</v>
      </c>
      <c r="B19" s="20">
        <f t="shared" si="0"/>
        <v>79.3301642887847</v>
      </c>
      <c r="C19" s="21">
        <f t="shared" si="0"/>
        <v>91.00272252201188</v>
      </c>
      <c r="D19" s="21">
        <f t="shared" si="0"/>
        <v>97.48747709602698</v>
      </c>
      <c r="E19" s="21">
        <f t="shared" si="0"/>
        <v>105.0530240990446</v>
      </c>
      <c r="F19" s="21">
        <f t="shared" si="0"/>
        <v>112.83472958786271</v>
      </c>
      <c r="G19" s="21">
        <f t="shared" si="0"/>
        <v>121.04875204828184</v>
      </c>
      <c r="H19" s="21">
        <f t="shared" si="0"/>
        <v>129.91124996610247</v>
      </c>
      <c r="I19" s="21">
        <f t="shared" si="0"/>
        <v>139.85454031292562</v>
      </c>
      <c r="J19" s="21">
        <f t="shared" si="0"/>
        <v>151.0947815745518</v>
      </c>
      <c r="K19" s="22">
        <f t="shared" si="0"/>
        <v>162.55118132197848</v>
      </c>
      <c r="L19" s="40"/>
      <c r="M19" s="43"/>
    </row>
    <row r="20" spans="1:13" ht="12.75">
      <c r="A20" s="19">
        <v>20</v>
      </c>
      <c r="B20" s="20">
        <f t="shared" si="0"/>
        <v>71.84447743524368</v>
      </c>
      <c r="C20" s="21">
        <f t="shared" si="0"/>
        <v>82.41559945568825</v>
      </c>
      <c r="D20" s="21">
        <f t="shared" si="0"/>
        <v>88.2884450226019</v>
      </c>
      <c r="E20" s="21">
        <f t="shared" si="0"/>
        <v>95.14009818400118</v>
      </c>
      <c r="F20" s="21">
        <f t="shared" si="0"/>
        <v>102.18751286429755</v>
      </c>
      <c r="G20" s="21">
        <f t="shared" si="0"/>
        <v>109.62645058238817</v>
      </c>
      <c r="H20" s="21">
        <f t="shared" si="0"/>
        <v>117.65267285717017</v>
      </c>
      <c r="I20" s="21">
        <f t="shared" si="0"/>
        <v>126.65770272643778</v>
      </c>
      <c r="J20" s="21">
        <f t="shared" si="0"/>
        <v>136.8373017090881</v>
      </c>
      <c r="K20" s="22">
        <f t="shared" si="0"/>
        <v>147.21266221063556</v>
      </c>
      <c r="L20" s="40"/>
      <c r="M20" s="43"/>
    </row>
    <row r="21" spans="1:13" ht="12.75">
      <c r="A21" s="19">
        <v>22</v>
      </c>
      <c r="B21" s="20">
        <f t="shared" si="0"/>
        <v>64.32447765556944</v>
      </c>
      <c r="C21" s="21">
        <f t="shared" si="0"/>
        <v>73.78911469480855</v>
      </c>
      <c r="D21" s="21">
        <f t="shared" si="0"/>
        <v>79.04724638327471</v>
      </c>
      <c r="E21" s="21">
        <f t="shared" si="0"/>
        <v>85.18173335315191</v>
      </c>
      <c r="F21" s="21">
        <f t="shared" si="0"/>
        <v>91.4914913793113</v>
      </c>
      <c r="G21" s="21">
        <f t="shared" si="0"/>
        <v>98.15179151803511</v>
      </c>
      <c r="H21" s="21">
        <f t="shared" si="0"/>
        <v>105.33790482560555</v>
      </c>
      <c r="I21" s="21">
        <f t="shared" si="0"/>
        <v>113.400373414587</v>
      </c>
      <c r="J21" s="21">
        <f t="shared" si="0"/>
        <v>122.5144683412617</v>
      </c>
      <c r="K21" s="22">
        <f t="shared" si="0"/>
        <v>131.80383432421857</v>
      </c>
      <c r="L21" s="40"/>
      <c r="M21" s="43"/>
    </row>
    <row r="22" spans="1:13" ht="12.75">
      <c r="A22" s="23">
        <v>24</v>
      </c>
      <c r="B22" s="24">
        <f t="shared" si="0"/>
        <v>56.75604427205548</v>
      </c>
      <c r="C22" s="25">
        <f t="shared" si="0"/>
        <v>65.10706985976937</v>
      </c>
      <c r="D22" s="25">
        <f t="shared" si="0"/>
        <v>69.74652851961042</v>
      </c>
      <c r="E22" s="25">
        <f t="shared" si="0"/>
        <v>75.15923028942498</v>
      </c>
      <c r="F22" s="25">
        <f t="shared" si="0"/>
        <v>80.72658068123422</v>
      </c>
      <c r="G22" s="25">
        <f t="shared" si="0"/>
        <v>86.60322831703289</v>
      </c>
      <c r="H22" s="25">
        <f t="shared" si="0"/>
        <v>92.94382181881565</v>
      </c>
      <c r="I22" s="25">
        <f t="shared" si="0"/>
        <v>100.05765843057193</v>
      </c>
      <c r="J22" s="25">
        <f t="shared" si="0"/>
        <v>108.09938677429642</v>
      </c>
      <c r="K22" s="26">
        <f t="shared" si="0"/>
        <v>116.29576374001559</v>
      </c>
      <c r="L22" s="41"/>
      <c r="M22" s="44"/>
    </row>
    <row r="23" spans="1:13" ht="12.75">
      <c r="A23" s="27">
        <v>15</v>
      </c>
      <c r="B23" s="16">
        <f aca="true" t="shared" si="1" ref="B23:K27">B$11*(($E$7-$E$8)/(LN(($E$7-$A23)/($E$8-$A23))))</f>
        <v>72.75595214010474</v>
      </c>
      <c r="C23" s="17">
        <f t="shared" si="1"/>
        <v>81.6346446046599</v>
      </c>
      <c r="D23" s="17">
        <f t="shared" si="1"/>
        <v>86.8138818756504</v>
      </c>
      <c r="E23" s="17">
        <f t="shared" si="1"/>
        <v>91.74648880040327</v>
      </c>
      <c r="F23" s="17">
        <f t="shared" si="1"/>
        <v>97.6656171101067</v>
      </c>
      <c r="G23" s="17">
        <f t="shared" si="1"/>
        <v>103.83137576604778</v>
      </c>
      <c r="H23" s="17">
        <f t="shared" si="1"/>
        <v>110.2437647682265</v>
      </c>
      <c r="I23" s="17">
        <f t="shared" si="1"/>
        <v>117.14941446288051</v>
      </c>
      <c r="J23" s="17">
        <f t="shared" si="1"/>
        <v>124.5483248500098</v>
      </c>
      <c r="K23" s="18">
        <f t="shared" si="1"/>
        <v>132.68712627585202</v>
      </c>
      <c r="L23" s="39" t="s">
        <v>12</v>
      </c>
      <c r="M23" s="42" t="s">
        <v>23</v>
      </c>
    </row>
    <row r="24" spans="1:13" ht="12.75">
      <c r="A24" s="19">
        <v>18</v>
      </c>
      <c r="B24" s="20">
        <f t="shared" si="1"/>
        <v>63.76675331114848</v>
      </c>
      <c r="C24" s="21">
        <f t="shared" si="1"/>
        <v>71.5484587999666</v>
      </c>
      <c r="D24" s="21">
        <f t="shared" si="1"/>
        <v>76.08778700177716</v>
      </c>
      <c r="E24" s="21">
        <f t="shared" si="1"/>
        <v>80.41095671778723</v>
      </c>
      <c r="F24" s="21">
        <f t="shared" si="1"/>
        <v>85.59876037699931</v>
      </c>
      <c r="G24" s="21">
        <f t="shared" si="1"/>
        <v>91.00272252201188</v>
      </c>
      <c r="H24" s="21">
        <f t="shared" si="1"/>
        <v>96.62284315282497</v>
      </c>
      <c r="I24" s="21">
        <f t="shared" si="1"/>
        <v>102.67528075523906</v>
      </c>
      <c r="J24" s="21">
        <f t="shared" si="1"/>
        <v>109.16003532925416</v>
      </c>
      <c r="K24" s="22">
        <f t="shared" si="1"/>
        <v>116.29326536067077</v>
      </c>
      <c r="L24" s="40"/>
      <c r="M24" s="43"/>
    </row>
    <row r="25" spans="1:13" ht="12.75">
      <c r="A25" s="19">
        <v>20</v>
      </c>
      <c r="B25" s="20">
        <f t="shared" si="1"/>
        <v>57.74964807465092</v>
      </c>
      <c r="C25" s="21">
        <f t="shared" si="1"/>
        <v>64.7970627549473</v>
      </c>
      <c r="D25" s="21">
        <f t="shared" si="1"/>
        <v>68.90805465178686</v>
      </c>
      <c r="E25" s="21">
        <f t="shared" si="1"/>
        <v>72.82328502972929</v>
      </c>
      <c r="F25" s="21">
        <f t="shared" si="1"/>
        <v>77.52156148326021</v>
      </c>
      <c r="G25" s="21">
        <f t="shared" si="1"/>
        <v>82.41559945568825</v>
      </c>
      <c r="H25" s="21">
        <f t="shared" si="1"/>
        <v>87.50539894701342</v>
      </c>
      <c r="I25" s="21">
        <f t="shared" si="1"/>
        <v>92.98672147613283</v>
      </c>
      <c r="J25" s="21">
        <f t="shared" si="1"/>
        <v>98.85956704304648</v>
      </c>
      <c r="K25" s="22">
        <f t="shared" si="1"/>
        <v>105.31969716665151</v>
      </c>
      <c r="L25" s="40"/>
      <c r="M25" s="43"/>
    </row>
    <row r="26" spans="1:13" ht="12.75">
      <c r="A26" s="19">
        <v>22</v>
      </c>
      <c r="B26" s="20">
        <f t="shared" si="1"/>
        <v>51.704961603250645</v>
      </c>
      <c r="C26" s="21">
        <f t="shared" si="1"/>
        <v>58.014719629410045</v>
      </c>
      <c r="D26" s="21">
        <f t="shared" si="1"/>
        <v>61.69541181133636</v>
      </c>
      <c r="E26" s="21">
        <f t="shared" si="1"/>
        <v>65.20083293698048</v>
      </c>
      <c r="F26" s="21">
        <f t="shared" si="1"/>
        <v>69.4073382877534</v>
      </c>
      <c r="G26" s="21">
        <f t="shared" si="1"/>
        <v>73.78911469480855</v>
      </c>
      <c r="H26" s="21">
        <f t="shared" si="1"/>
        <v>78.34616215814589</v>
      </c>
      <c r="I26" s="21">
        <f t="shared" si="1"/>
        <v>83.25375173404764</v>
      </c>
      <c r="J26" s="21">
        <f t="shared" si="1"/>
        <v>88.5118834225138</v>
      </c>
      <c r="K26" s="22">
        <f t="shared" si="1"/>
        <v>94.2958282798266</v>
      </c>
      <c r="L26" s="40"/>
      <c r="M26" s="43"/>
    </row>
    <row r="27" spans="1:13" ht="12.75">
      <c r="A27" s="28">
        <v>24</v>
      </c>
      <c r="B27" s="24">
        <f t="shared" si="1"/>
        <v>45.62134348843697</v>
      </c>
      <c r="C27" s="25">
        <f t="shared" si="1"/>
        <v>51.18869388024623</v>
      </c>
      <c r="D27" s="25">
        <f t="shared" si="1"/>
        <v>54.43631494213496</v>
      </c>
      <c r="E27" s="25">
        <f t="shared" si="1"/>
        <v>57.529287382029</v>
      </c>
      <c r="F27" s="25">
        <f t="shared" si="1"/>
        <v>61.240854309901835</v>
      </c>
      <c r="G27" s="25">
        <f t="shared" si="1"/>
        <v>65.10706985976937</v>
      </c>
      <c r="H27" s="25">
        <f t="shared" si="1"/>
        <v>69.12793403163161</v>
      </c>
      <c r="I27" s="25">
        <f t="shared" si="1"/>
        <v>73.45809544748326</v>
      </c>
      <c r="J27" s="25">
        <f t="shared" si="1"/>
        <v>78.0975541073243</v>
      </c>
      <c r="K27" s="26">
        <f t="shared" si="1"/>
        <v>83.20095863314945</v>
      </c>
      <c r="L27" s="41"/>
      <c r="M27" s="44"/>
    </row>
    <row r="28" spans="1:13" ht="12.75">
      <c r="A28" s="15">
        <v>15</v>
      </c>
      <c r="B28" s="16">
        <f aca="true" t="shared" si="2" ref="B28:K32">B$12*(($E$7-$E$8)/(LN(($E$7-$A28)/($E$8-$A28))))</f>
        <v>61.90421690564843</v>
      </c>
      <c r="C28" s="17">
        <f t="shared" si="2"/>
        <v>68.31660590782717</v>
      </c>
      <c r="D28" s="17">
        <f t="shared" si="2"/>
        <v>71.76943075515418</v>
      </c>
      <c r="E28" s="17">
        <f t="shared" si="2"/>
        <v>75.71551629495646</v>
      </c>
      <c r="F28" s="17">
        <f t="shared" si="2"/>
        <v>79.4149714885211</v>
      </c>
      <c r="G28" s="17">
        <f t="shared" si="2"/>
        <v>83.60768737456104</v>
      </c>
      <c r="H28" s="17">
        <f t="shared" si="2"/>
        <v>87.80040326060097</v>
      </c>
      <c r="I28" s="17">
        <f t="shared" si="2"/>
        <v>92.4863798391162</v>
      </c>
      <c r="J28" s="17">
        <f t="shared" si="2"/>
        <v>97.6656171101067</v>
      </c>
      <c r="K28" s="18">
        <f t="shared" si="2"/>
        <v>102.8448543810972</v>
      </c>
      <c r="L28" s="39" t="s">
        <v>13</v>
      </c>
      <c r="M28" s="42" t="s">
        <v>24</v>
      </c>
    </row>
    <row r="29" spans="1:13" ht="12.75">
      <c r="A29" s="19">
        <v>18</v>
      </c>
      <c r="B29" s="20">
        <f t="shared" si="2"/>
        <v>54.25577993592632</v>
      </c>
      <c r="C29" s="21">
        <f t="shared" si="2"/>
        <v>59.87590056673941</v>
      </c>
      <c r="D29" s="21">
        <f t="shared" si="2"/>
        <v>62.90211936794646</v>
      </c>
      <c r="E29" s="21">
        <f t="shared" si="2"/>
        <v>66.3606551407545</v>
      </c>
      <c r="F29" s="21">
        <f t="shared" si="2"/>
        <v>69.60303242776206</v>
      </c>
      <c r="G29" s="21">
        <f t="shared" si="2"/>
        <v>73.27772668637061</v>
      </c>
      <c r="H29" s="21">
        <f t="shared" si="2"/>
        <v>76.95242094497917</v>
      </c>
      <c r="I29" s="21">
        <f t="shared" si="2"/>
        <v>81.05943217518873</v>
      </c>
      <c r="J29" s="21">
        <f t="shared" si="2"/>
        <v>85.59876037699931</v>
      </c>
      <c r="K29" s="22">
        <f t="shared" si="2"/>
        <v>90.13808857880987</v>
      </c>
      <c r="L29" s="40"/>
      <c r="M29" s="43"/>
    </row>
    <row r="30" spans="1:13" ht="12.75">
      <c r="A30" s="19">
        <v>20</v>
      </c>
      <c r="B30" s="20">
        <f t="shared" si="2"/>
        <v>49.136141243177555</v>
      </c>
      <c r="C30" s="21">
        <f t="shared" si="2"/>
        <v>54.22594073450273</v>
      </c>
      <c r="D30" s="21">
        <f t="shared" si="2"/>
        <v>56.96660199906243</v>
      </c>
      <c r="E30" s="21">
        <f t="shared" si="2"/>
        <v>60.098786301416375</v>
      </c>
      <c r="F30" s="21">
        <f t="shared" si="2"/>
        <v>63.03520908487321</v>
      </c>
      <c r="G30" s="21">
        <f t="shared" si="2"/>
        <v>66.36315490612428</v>
      </c>
      <c r="H30" s="21">
        <f t="shared" si="2"/>
        <v>69.69110072737534</v>
      </c>
      <c r="I30" s="21">
        <f t="shared" si="2"/>
        <v>73.41056958642066</v>
      </c>
      <c r="J30" s="21">
        <f t="shared" si="2"/>
        <v>77.52156148326021</v>
      </c>
      <c r="K30" s="22">
        <f t="shared" si="2"/>
        <v>81.63255338009976</v>
      </c>
      <c r="L30" s="40"/>
      <c r="M30" s="43"/>
    </row>
    <row r="31" spans="1:13" ht="12.75">
      <c r="A31" s="19">
        <v>22</v>
      </c>
      <c r="B31" s="20">
        <f t="shared" si="2"/>
        <v>43.9930351268336</v>
      </c>
      <c r="C31" s="21">
        <f t="shared" si="2"/>
        <v>48.550082590170945</v>
      </c>
      <c r="D31" s="21">
        <f t="shared" si="2"/>
        <v>51.00387737812182</v>
      </c>
      <c r="E31" s="21">
        <f t="shared" si="2"/>
        <v>53.80821427863711</v>
      </c>
      <c r="F31" s="21">
        <f t="shared" si="2"/>
        <v>56.4372801228702</v>
      </c>
      <c r="G31" s="21">
        <f t="shared" si="2"/>
        <v>59.41688807966769</v>
      </c>
      <c r="H31" s="21">
        <f t="shared" si="2"/>
        <v>62.39649603646519</v>
      </c>
      <c r="I31" s="21">
        <f t="shared" si="2"/>
        <v>65.72664610582709</v>
      </c>
      <c r="J31" s="21">
        <f t="shared" si="2"/>
        <v>69.4073382877534</v>
      </c>
      <c r="K31" s="22">
        <f t="shared" si="2"/>
        <v>73.08803046967972</v>
      </c>
      <c r="L31" s="40"/>
      <c r="M31" s="43"/>
    </row>
    <row r="32" spans="1:13" ht="12.75">
      <c r="A32" s="23">
        <v>24</v>
      </c>
      <c r="B32" s="24">
        <f t="shared" si="2"/>
        <v>38.8168041206701</v>
      </c>
      <c r="C32" s="25">
        <f t="shared" si="2"/>
        <v>42.83766829253234</v>
      </c>
      <c r="D32" s="25">
        <f t="shared" si="2"/>
        <v>45.00274900045817</v>
      </c>
      <c r="E32" s="25">
        <f t="shared" si="2"/>
        <v>47.47712695237339</v>
      </c>
      <c r="F32" s="25">
        <f t="shared" si="2"/>
        <v>49.796856282293916</v>
      </c>
      <c r="G32" s="25">
        <f t="shared" si="2"/>
        <v>52.42588285620384</v>
      </c>
      <c r="H32" s="25">
        <f t="shared" si="2"/>
        <v>55.05490943011377</v>
      </c>
      <c r="I32" s="25">
        <f t="shared" si="2"/>
        <v>57.9932332480131</v>
      </c>
      <c r="J32" s="25">
        <f t="shared" si="2"/>
        <v>61.240854309901835</v>
      </c>
      <c r="K32" s="26">
        <f t="shared" si="2"/>
        <v>64.48847537179057</v>
      </c>
      <c r="L32" s="41"/>
      <c r="M32" s="44"/>
    </row>
    <row r="33" spans="1:13" ht="12.75">
      <c r="A33" s="27">
        <v>15</v>
      </c>
      <c r="B33" s="16">
        <f aca="true" t="shared" si="3" ref="B33:K37">B$13*(($E$7-$E$8)/(LN(($E$7-$A33)/($E$8-$A33))))</f>
        <v>54.01204582604385</v>
      </c>
      <c r="C33" s="17">
        <f t="shared" si="3"/>
        <v>58.94465275079672</v>
      </c>
      <c r="D33" s="17">
        <f t="shared" si="3"/>
        <v>61.41095621317316</v>
      </c>
      <c r="E33" s="17">
        <f t="shared" si="3"/>
        <v>64.37052036802487</v>
      </c>
      <c r="F33" s="17">
        <f t="shared" si="3"/>
        <v>67.33008452287659</v>
      </c>
      <c r="G33" s="17">
        <f t="shared" si="3"/>
        <v>70.28964867772831</v>
      </c>
      <c r="H33" s="17">
        <f t="shared" si="3"/>
        <v>73.49584317881767</v>
      </c>
      <c r="I33" s="17">
        <f t="shared" si="3"/>
        <v>76.70203767990702</v>
      </c>
      <c r="J33" s="17">
        <f t="shared" si="3"/>
        <v>80.40149287347167</v>
      </c>
      <c r="K33" s="18">
        <f t="shared" si="3"/>
        <v>83.85431772079868</v>
      </c>
      <c r="L33" s="58" t="s">
        <v>14</v>
      </c>
      <c r="M33" s="59" t="s">
        <v>25</v>
      </c>
    </row>
    <row r="34" spans="1:13" ht="12.75">
      <c r="A34" s="19">
        <v>18</v>
      </c>
      <c r="B34" s="20">
        <f t="shared" si="3"/>
        <v>47.33870839031022</v>
      </c>
      <c r="C34" s="21">
        <f t="shared" si="3"/>
        <v>51.66187810632029</v>
      </c>
      <c r="D34" s="21">
        <f t="shared" si="3"/>
        <v>53.82346296432532</v>
      </c>
      <c r="E34" s="21">
        <f t="shared" si="3"/>
        <v>56.417364793931355</v>
      </c>
      <c r="F34" s="21">
        <f t="shared" si="3"/>
        <v>59.011266623537395</v>
      </c>
      <c r="G34" s="21">
        <f t="shared" si="3"/>
        <v>61.60516845314344</v>
      </c>
      <c r="H34" s="21">
        <f t="shared" si="3"/>
        <v>64.41522876854998</v>
      </c>
      <c r="I34" s="21">
        <f t="shared" si="3"/>
        <v>67.22528908395653</v>
      </c>
      <c r="J34" s="21">
        <f t="shared" si="3"/>
        <v>70.46766637096407</v>
      </c>
      <c r="K34" s="22">
        <f t="shared" si="3"/>
        <v>73.49388517217112</v>
      </c>
      <c r="L34" s="40"/>
      <c r="M34" s="43"/>
    </row>
    <row r="35" spans="1:13" ht="12.75">
      <c r="A35" s="19">
        <v>20</v>
      </c>
      <c r="B35" s="20">
        <f t="shared" si="3"/>
        <v>42.871772638469665</v>
      </c>
      <c r="C35" s="21">
        <f t="shared" si="3"/>
        <v>46.7870030164121</v>
      </c>
      <c r="D35" s="21">
        <f t="shared" si="3"/>
        <v>48.74461820538332</v>
      </c>
      <c r="E35" s="21">
        <f t="shared" si="3"/>
        <v>51.09375643214877</v>
      </c>
      <c r="F35" s="21">
        <f t="shared" si="3"/>
        <v>53.44289465891424</v>
      </c>
      <c r="G35" s="21">
        <f t="shared" si="3"/>
        <v>55.7920328856797</v>
      </c>
      <c r="H35" s="21">
        <f t="shared" si="3"/>
        <v>58.33693263134228</v>
      </c>
      <c r="I35" s="21">
        <f t="shared" si="3"/>
        <v>60.88183237700486</v>
      </c>
      <c r="J35" s="21">
        <f t="shared" si="3"/>
        <v>63.81825516046169</v>
      </c>
      <c r="K35" s="22">
        <f t="shared" si="3"/>
        <v>66.5589164250214</v>
      </c>
      <c r="L35" s="40"/>
      <c r="M35" s="43"/>
    </row>
    <row r="36" spans="1:13" ht="12.75">
      <c r="A36" s="19">
        <v>22</v>
      </c>
      <c r="B36" s="20">
        <f t="shared" si="3"/>
        <v>38.38436132580302</v>
      </c>
      <c r="C36" s="21">
        <f t="shared" si="3"/>
        <v>41.88978245144713</v>
      </c>
      <c r="D36" s="21">
        <f t="shared" si="3"/>
        <v>43.64249301426919</v>
      </c>
      <c r="E36" s="21">
        <f t="shared" si="3"/>
        <v>45.74574568965565</v>
      </c>
      <c r="F36" s="21">
        <f t="shared" si="3"/>
        <v>47.84899836504212</v>
      </c>
      <c r="G36" s="21">
        <f t="shared" si="3"/>
        <v>49.95225104042859</v>
      </c>
      <c r="H36" s="21">
        <f t="shared" si="3"/>
        <v>52.23077477209726</v>
      </c>
      <c r="I36" s="21">
        <f t="shared" si="3"/>
        <v>54.50929850376593</v>
      </c>
      <c r="J36" s="21">
        <f t="shared" si="3"/>
        <v>57.138364347999016</v>
      </c>
      <c r="K36" s="22">
        <f t="shared" si="3"/>
        <v>59.59215913594989</v>
      </c>
      <c r="L36" s="40"/>
      <c r="M36" s="43"/>
    </row>
    <row r="37" spans="1:13" ht="12.75">
      <c r="A37" s="23">
        <v>24</v>
      </c>
      <c r="B37" s="24">
        <f t="shared" si="3"/>
        <v>33.86804821683965</v>
      </c>
      <c r="C37" s="25">
        <f t="shared" si="3"/>
        <v>36.96102065673368</v>
      </c>
      <c r="D37" s="25">
        <f t="shared" si="3"/>
        <v>38.5075068766807</v>
      </c>
      <c r="E37" s="25">
        <f t="shared" si="3"/>
        <v>40.36329034061711</v>
      </c>
      <c r="F37" s="25">
        <f t="shared" si="3"/>
        <v>42.21907380455354</v>
      </c>
      <c r="G37" s="25">
        <f t="shared" si="3"/>
        <v>44.07485726848996</v>
      </c>
      <c r="H37" s="25">
        <f t="shared" si="3"/>
        <v>46.08528935442108</v>
      </c>
      <c r="I37" s="25">
        <f t="shared" si="3"/>
        <v>48.09572144035219</v>
      </c>
      <c r="J37" s="25">
        <f t="shared" si="3"/>
        <v>50.41545077027272</v>
      </c>
      <c r="K37" s="26">
        <f t="shared" si="3"/>
        <v>52.580531478198544</v>
      </c>
      <c r="L37" s="41"/>
      <c r="M37" s="44"/>
    </row>
    <row r="38" ht="5.25" customHeight="1"/>
    <row r="39" spans="1:13" ht="12.75">
      <c r="A39" s="60" t="s">
        <v>22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 password="CACD" sheet="1" objects="1" scenarios="1"/>
  <mergeCells count="16">
    <mergeCell ref="L33:L37"/>
    <mergeCell ref="M33:M37"/>
    <mergeCell ref="A39:M42"/>
    <mergeCell ref="L23:L27"/>
    <mergeCell ref="M23:M27"/>
    <mergeCell ref="L28:L32"/>
    <mergeCell ref="M28:M32"/>
    <mergeCell ref="B16:K16"/>
    <mergeCell ref="B15:K15"/>
    <mergeCell ref="A7:D7"/>
    <mergeCell ref="A8:D8"/>
    <mergeCell ref="L18:L22"/>
    <mergeCell ref="M18:M22"/>
    <mergeCell ref="L15:M15"/>
    <mergeCell ref="L16:M16"/>
    <mergeCell ref="L17:M17"/>
  </mergeCells>
  <conditionalFormatting sqref="E8">
    <cfRule type="cellIs" priority="1" dxfId="0" operator="greaterThanOrEqual" stopIfTrue="1">
      <formula>$E$7</formula>
    </cfRule>
  </conditionalFormatting>
  <conditionalFormatting sqref="E7">
    <cfRule type="cellIs" priority="2" dxfId="0" operator="greaterThanOrEqual" stopIfTrue="1">
      <formula>60</formula>
    </cfRule>
  </conditionalFormatting>
  <conditionalFormatting sqref="B18:K18 B23:K23 B28:K28 B33:K33">
    <cfRule type="cellIs" priority="3" dxfId="1" operator="between" stopIfTrue="1">
      <formula>157</formula>
      <formula>224</formula>
    </cfRule>
    <cfRule type="cellIs" priority="4" dxfId="2" operator="greaterThanOrEqual" stopIfTrue="1">
      <formula>224</formula>
    </cfRule>
  </conditionalFormatting>
  <conditionalFormatting sqref="B29:K29 B24:K24 B19:K19 B34:K34">
    <cfRule type="cellIs" priority="5" dxfId="1" operator="between" stopIfTrue="1">
      <formula>123</formula>
      <formula>190</formula>
    </cfRule>
    <cfRule type="cellIs" priority="6" dxfId="2" operator="greaterThanOrEqual" stopIfTrue="1">
      <formula>190</formula>
    </cfRule>
  </conditionalFormatting>
  <conditionalFormatting sqref="B20:K20 B25:K25 B30:K30 B35:K35">
    <cfRule type="cellIs" priority="7" dxfId="1" operator="between" stopIfTrue="1">
      <formula>101</formula>
      <formula>168</formula>
    </cfRule>
    <cfRule type="cellIs" priority="8" dxfId="2" operator="greaterThanOrEqual" stopIfTrue="1">
      <formula>168</formula>
    </cfRule>
  </conditionalFormatting>
  <conditionalFormatting sqref="B21:K21 B26:K26 B31:K31 B36:K36">
    <cfRule type="cellIs" priority="9" dxfId="1" operator="between" stopIfTrue="1">
      <formula>79</formula>
      <formula>146</formula>
    </cfRule>
    <cfRule type="cellIs" priority="10" dxfId="2" operator="greaterThanOrEqual" stopIfTrue="1">
      <formula>146</formula>
    </cfRule>
  </conditionalFormatting>
  <conditionalFormatting sqref="B22:K22 B27:K27 B32:K32 B37:K37">
    <cfRule type="cellIs" priority="11" dxfId="1" operator="between" stopIfTrue="1">
      <formula>56</formula>
      <formula>123</formula>
    </cfRule>
    <cfRule type="cellIs" priority="12" dxfId="2" operator="greaterThanOrEqual" stopIfTrue="1">
      <formula>123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&amp;L&amp;8Purmo DiaNorm Wärme AG
Postfach 1325
38688 Vienenburg&amp;C&amp;8Tel.: 05324/808-0
Fax : 05324/808-999
E-Mail: info@pdw.de&amp;R&amp;8&amp;D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Purmo DiaNorm Wärme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Wärmeleistung rolljet 2004</dc:title>
  <dc:subject/>
  <dc:creator>Dipl.-Ing. Olaf Kloetzel</dc:creator>
  <cp:keywords/>
  <dc:description/>
  <cp:lastModifiedBy>Bruno Bosy</cp:lastModifiedBy>
  <cp:lastPrinted>2004-08-26T12:44:59Z</cp:lastPrinted>
  <dcterms:created xsi:type="dcterms:W3CDTF">2004-08-26T08:06:29Z</dcterms:created>
  <dcterms:modified xsi:type="dcterms:W3CDTF">2009-05-26T08:58:36Z</dcterms:modified>
  <cp:category>Wärmeleistungen</cp:category>
  <cp:version/>
  <cp:contentType/>
  <cp:contentStatus/>
</cp:coreProperties>
</file>